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20.xml" ContentType="application/vnd.openxmlformats-officedocument.drawing+xml"/>
  <Override PartName="/xl/worksheets/sheet13.xml" ContentType="application/vnd.openxmlformats-officedocument.spreadsheetml.worksheet+xml"/>
  <Override PartName="/xl/drawings/drawing22.xml" ContentType="application/vnd.openxmlformats-officedocument.drawing+xml"/>
  <Override PartName="/xl/worksheets/sheet14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0" yWindow="570" windowWidth="8190" windowHeight="8430" tabRatio="792" activeTab="0"/>
  </bookViews>
  <sheets>
    <sheet name="Wheat Annual Balance Sheet" sheetId="1" r:id="rId1"/>
    <sheet name="Annual Sheet" sheetId="2" r:id="rId2"/>
    <sheet name="EndingStocks" sheetId="3" r:id="rId3"/>
    <sheet name="TotalWhtUsage" sheetId="4" r:id="rId4"/>
    <sheet name="Feed&amp;ResidualWhtUse" sheetId="5" r:id="rId5"/>
    <sheet name="FoodWhtUsage" sheetId="6" r:id="rId6"/>
    <sheet name="HRWPlantedAcres" sheetId="7" r:id="rId7"/>
    <sheet name="USWheatYields" sheetId="8" r:id="rId8"/>
    <sheet name="USWheatAcres" sheetId="9" r:id="rId9"/>
    <sheet name="USTotWhtSupply" sheetId="10" r:id="rId10"/>
    <sheet name="USWheatExports" sheetId="11" r:id="rId11"/>
    <sheet name="USAvgWheatPr" sheetId="12" r:id="rId12"/>
    <sheet name="EndStockvsWhtPrice" sheetId="13" r:id="rId13"/>
    <sheet name="USWheatProd" sheetId="14" r:id="rId14"/>
  </sheets>
  <definedNames/>
  <calcPr fullCalcOnLoad="1"/>
</workbook>
</file>

<file path=xl/sharedStrings.xml><?xml version="1.0" encoding="utf-8"?>
<sst xmlns="http://schemas.openxmlformats.org/spreadsheetml/2006/main" count="376" uniqueCount="141">
  <si>
    <t>U.S. WHEAT SUPPLY-DEMAND BALANCE TABLES (Million Bushels)</t>
  </si>
  <si>
    <t>JUNE/MAY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</si>
  <si>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</si>
  <si>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</si>
  <si>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</si>
  <si>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</si>
  <si>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</si>
  <si>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</si>
  <si>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</si>
  <si>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</si>
  <si>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</si>
  <si>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</si>
  <si>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</si>
  <si>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</si>
  <si>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</si>
  <si>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</si>
  <si>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</si>
  <si>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</si>
  <si>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</si>
  <si>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</si>
  <si>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</si>
  <si>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</si>
  <si>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</si>
  <si>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</si>
  <si>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</si>
  <si>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</si>
  <si>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</si>
  <si>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Planted Acres</t>
  </si>
  <si>
    <t>Harvested Acres</t>
  </si>
  <si>
    <t>Yield</t>
  </si>
  <si>
    <t>Production</t>
  </si>
  <si>
    <t>Stocks</t>
  </si>
  <si>
    <t>Imports</t>
  </si>
  <si>
    <t xml:space="preserve">     TOTAL SUPPLY</t>
  </si>
  <si>
    <t>Seed</t>
  </si>
  <si>
    <t>Food</t>
  </si>
  <si>
    <t>Feed &amp; Residual</t>
  </si>
  <si>
    <t xml:space="preserve">     TOTAL DOM. USE</t>
  </si>
  <si>
    <t>Grain Exports</t>
  </si>
  <si>
    <t>Product Exports</t>
  </si>
  <si>
    <t xml:space="preserve">     TOTAL EXPORTS</t>
  </si>
  <si>
    <t xml:space="preserve">     TOTAL USAGE</t>
  </si>
  <si>
    <t>ENDING STOCKS</t>
  </si>
  <si>
    <t>Free</t>
  </si>
  <si>
    <t>Reserve</t>
  </si>
  <si>
    <t>---</t>
  </si>
  <si>
    <t>Loan</t>
  </si>
  <si>
    <t>CCC</t>
  </si>
  <si>
    <t>STOCKS/USE (%)</t>
  </si>
  <si>
    <t>Major Mkt. Prices ($/Bu.)</t>
  </si>
  <si>
    <t>Target Price</t>
  </si>
  <si>
    <t>Loan Rate</t>
  </si>
  <si>
    <t>Cash Price/Loan Rate (%)</t>
  </si>
  <si>
    <t>U.S. HARD RED WINTER (HRW) WHEAT SUPPLY-DEMAND BALANCE TABLES (Million Bushels)</t>
  </si>
  <si>
    <t>KC Ord. HRW ($/Bu.)</t>
  </si>
  <si>
    <t>KC 13% Protein ($/Bu.)</t>
  </si>
  <si>
    <t>KC 13%/Ord HRW (%)</t>
  </si>
  <si>
    <t>Kansas Protein Content</t>
  </si>
  <si>
    <t>@ 12% Moisture (%)</t>
  </si>
  <si>
    <t>Total</t>
  </si>
  <si>
    <t>Year</t>
  </si>
  <si>
    <t>HRW Planted Acres</t>
  </si>
  <si>
    <t>Actual Yield</t>
  </si>
  <si>
    <t>Total Supply</t>
  </si>
  <si>
    <t>Feed &amp; Residual Usage</t>
  </si>
  <si>
    <t>All Dom. Use</t>
  </si>
  <si>
    <t>Total Exports</t>
  </si>
  <si>
    <t>Total Usage</t>
  </si>
  <si>
    <t>Ending Stocks</t>
  </si>
  <si>
    <t>Ending Stock (%)</t>
  </si>
  <si>
    <t>Avg Farm Price</t>
  </si>
  <si>
    <t>Cash/Loan Rate (%)</t>
  </si>
  <si>
    <t>Trend Yield</t>
  </si>
  <si>
    <t>Wheat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</si>
  <si>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</si>
  <si>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</si>
  <si>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</si>
  <si>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</si>
  <si>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</si>
  <si>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</si>
  <si>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</si>
  <si>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</si>
  <si>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</si>
  <si>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</si>
  <si>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</si>
  <si>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</si>
  <si>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</si>
  <si>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</si>
  <si>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</si>
  <si>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</si>
  <si>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</si>
  <si>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</si>
  <si>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</si>
  <si>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</si>
  <si>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</si>
  <si>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</si>
  <si>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</si>
  <si>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</si>
  <si>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</si>
  <si>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</si>
  <si>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</si>
  <si>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</si>
  <si>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00</t>
  </si>
  <si>
    <t>01</t>
  </si>
  <si>
    <t>02</t>
  </si>
  <si>
    <t>03</t>
  </si>
  <si>
    <t>98/99</t>
  </si>
  <si>
    <t>00/01</t>
  </si>
  <si>
    <t>99/00</t>
  </si>
  <si>
    <t>01/02</t>
  </si>
  <si>
    <t>02/03</t>
  </si>
  <si>
    <t>03/04</t>
  </si>
  <si>
    <t>04/05</t>
  </si>
  <si>
    <t>04</t>
  </si>
  <si>
    <t>05</t>
  </si>
  <si>
    <t>05/06</t>
  </si>
  <si>
    <t>06</t>
  </si>
  <si>
    <t>06/07</t>
  </si>
  <si>
    <t>07</t>
  </si>
  <si>
    <t>07/08</t>
  </si>
  <si>
    <t>08</t>
  </si>
  <si>
    <t>08/09</t>
  </si>
  <si>
    <t>% Harvested</t>
  </si>
  <si>
    <t>09</t>
  </si>
  <si>
    <t>09/10</t>
  </si>
  <si>
    <t>10/11</t>
  </si>
  <si>
    <t>Wheat Yield = F(Year) 1973-2009</t>
  </si>
  <si>
    <t>USDA</t>
  </si>
  <si>
    <t>11/12</t>
  </si>
  <si>
    <t>12/13</t>
  </si>
  <si>
    <t>13/14</t>
  </si>
  <si>
    <t>14/15</t>
  </si>
  <si>
    <t>15/16</t>
  </si>
  <si>
    <t>16/17</t>
  </si>
  <si>
    <t>17/18</t>
  </si>
  <si>
    <t>18/19</t>
  </si>
  <si>
    <t>19/20</t>
  </si>
  <si>
    <t>20/21</t>
  </si>
  <si>
    <t>21/22</t>
  </si>
  <si>
    <t>Updated 10.12.21</t>
  </si>
  <si>
    <t>Source:  USDA WASDE Report 10.12.21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</si>
</sst>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0.0%"/>
    <numFmt numFmtId="171" formatCode="0.000000"/>
    <numFmt numFmtId="172" formatCode="0.00000"/>
    <numFmt numFmtId="173" formatCode="0.0000"/>
    <numFmt numFmtId="174" formatCode="0.000"/>
    <numFmt numFmtId="175" formatCode="#,##0.0,"/>
    <numFmt numFmtId="176" formatCode="0.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,"/>
    <numFmt numFmtId="182" formatCode="0.00,"/>
    <numFmt numFmtId="183" formatCode="\$#,##0.00_);\(\$#,##0.00\)"/>
    <numFmt numFmtId="184" formatCode="&quot;$&quot;#,##0.00"/>
    <numFmt numFmtId="185" formatCode="#,##0.0"/>
  </numFmts>
  <fonts count="65">
    <font>
      <sz val="10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2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Verdana"/>
      <family val="2"/>
    </font>
    <font>
      <sz val="11"/>
      <name val="Helv"/>
      <family val="0"/>
    </font>
    <font>
      <b/>
      <sz val="11"/>
      <color indexed="12"/>
      <name val="Helv"/>
      <family val="0"/>
    </font>
    <font>
      <sz val="11"/>
      <name val="Arial"/>
      <family val="2"/>
    </font>
    <font>
      <b/>
      <sz val="11"/>
      <name val="Helv"/>
      <family val="0"/>
    </font>
    <font>
      <b/>
      <sz val="11"/>
      <color indexed="10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i/>
      <sz val="11"/>
      <name val="Arial"/>
      <family val="2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10.25"/>
      <color indexed="8"/>
      <name val="Verdana"/>
      <family val="2"/>
    </font>
    <font>
      <sz val="9.75"/>
      <color indexed="8"/>
      <name val="Verdana"/>
      <family val="2"/>
    </font>
    <font>
      <sz val="6.5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.75"/>
      <color indexed="8"/>
      <name val="Verdana"/>
      <family val="2"/>
    </font>
    <font>
      <b/>
      <sz val="10"/>
      <color indexed="8"/>
      <name val="Verdana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b/>
      <sz val="14"/>
      <color indexed="8"/>
      <name val="Verdana"/>
      <family val="2"/>
    </font>
    <font>
      <sz val="9"/>
      <color indexed="8"/>
      <name val="Arial"/>
      <family val="2"/>
    </font>
    <font>
      <b/>
      <sz val="9.75"/>
      <color indexed="8"/>
      <name val="Verdana"/>
      <family val="2"/>
    </font>
    <font>
      <b/>
      <sz val="9"/>
      <color indexed="8"/>
      <name val="Verdana"/>
      <family val="2"/>
    </font>
    <font>
      <sz val="12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8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 quotePrefix="1">
      <alignment horizontal="center"/>
    </xf>
    <xf numFmtId="0" fontId="11" fillId="0" borderId="9" xfId="0" applyFont="1" applyFill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169" fontId="11" fillId="0" borderId="10" xfId="0" applyNumberFormat="1" applyFont="1" applyBorder="1" applyAlignment="1">
      <alignment horizontal="left"/>
    </xf>
    <xf numFmtId="169" fontId="8" fillId="0" borderId="0" xfId="0" applyNumberFormat="1" applyFont="1" applyAlignment="1">
      <alignment/>
    </xf>
    <xf numFmtId="3" fontId="11" fillId="0" borderId="10" xfId="0" applyNumberFormat="1" applyFont="1" applyBorder="1" applyAlignment="1">
      <alignment horizontal="left"/>
    </xf>
    <xf numFmtId="3" fontId="8" fillId="0" borderId="0" xfId="0" applyNumberFormat="1" applyFont="1" applyAlignment="1">
      <alignment/>
    </xf>
    <xf numFmtId="9" fontId="11" fillId="0" borderId="10" xfId="0" applyNumberFormat="1" applyFont="1" applyBorder="1" applyAlignment="1">
      <alignment horizontal="left"/>
    </xf>
    <xf numFmtId="9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15" fontId="11" fillId="0" borderId="10" xfId="0" applyNumberFormat="1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2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4" fillId="0" borderId="12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Continuous"/>
    </xf>
    <xf numFmtId="0" fontId="10" fillId="0" borderId="0" xfId="0" applyFont="1" applyFill="1" applyBorder="1" applyAlignment="1">
      <alignment/>
    </xf>
    <xf numFmtId="0" fontId="10" fillId="0" borderId="8" xfId="0" applyFont="1" applyFill="1" applyBorder="1" applyAlignment="1">
      <alignment/>
    </xf>
    <xf numFmtId="0" fontId="15" fillId="0" borderId="12" xfId="0" applyFont="1" applyFill="1" applyBorder="1" applyAlignment="1">
      <alignment horizontal="center"/>
    </xf>
    <xf numFmtId="0" fontId="13" fillId="0" borderId="8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0" applyFont="1" applyAlignment="1" quotePrefix="1">
      <alignment horizontal="center"/>
    </xf>
    <xf numFmtId="169" fontId="8" fillId="0" borderId="0" xfId="0" applyNumberFormat="1" applyFont="1" applyAlignment="1">
      <alignment horizontal="right" indent="1"/>
    </xf>
    <xf numFmtId="3" fontId="8" fillId="0" borderId="0" xfId="0" applyNumberFormat="1" applyFont="1" applyAlignment="1">
      <alignment horizontal="right" indent="1"/>
    </xf>
    <xf numFmtId="10" fontId="8" fillId="0" borderId="0" xfId="61" applyFont="1" applyAlignment="1">
      <alignment horizontal="right" indent="1"/>
    </xf>
    <xf numFmtId="2" fontId="8" fillId="0" borderId="0" xfId="0" applyNumberFormat="1" applyFont="1" applyAlignment="1">
      <alignment horizontal="right" indent="1"/>
    </xf>
    <xf numFmtId="170" fontId="8" fillId="0" borderId="0" xfId="61" applyNumberFormat="1" applyFont="1" applyAlignment="1">
      <alignment horizontal="right" indent="1"/>
    </xf>
    <xf numFmtId="0" fontId="8" fillId="0" borderId="0" xfId="0" applyFont="1" applyAlignment="1">
      <alignment horizontal="right" indent="1"/>
    </xf>
    <xf numFmtId="169" fontId="8" fillId="0" borderId="0" xfId="0" applyNumberFormat="1" applyFont="1" applyFill="1" applyAlignment="1">
      <alignment horizontal="right" indent="1"/>
    </xf>
    <xf numFmtId="3" fontId="8" fillId="0" borderId="0" xfId="0" applyNumberFormat="1" applyFont="1" applyFill="1" applyAlignment="1">
      <alignment horizontal="right" indent="1"/>
    </xf>
    <xf numFmtId="10" fontId="8" fillId="0" borderId="0" xfId="61" applyFont="1" applyFill="1" applyAlignment="1">
      <alignment horizontal="right" indent="1"/>
    </xf>
    <xf numFmtId="2" fontId="8" fillId="0" borderId="0" xfId="0" applyNumberFormat="1" applyFont="1" applyFill="1" applyAlignment="1">
      <alignment horizontal="right" indent="1"/>
    </xf>
    <xf numFmtId="170" fontId="8" fillId="0" borderId="0" xfId="61" applyNumberFormat="1" applyFont="1" applyFill="1" applyAlignment="1">
      <alignment horizontal="right" indent="1"/>
    </xf>
    <xf numFmtId="0" fontId="8" fillId="0" borderId="0" xfId="0" applyFont="1" applyFill="1" applyAlignment="1">
      <alignment horizontal="right" indent="1"/>
    </xf>
    <xf numFmtId="169" fontId="8" fillId="33" borderId="0" xfId="0" applyNumberFormat="1" applyFont="1" applyFill="1" applyAlignment="1">
      <alignment horizontal="right" indent="1"/>
    </xf>
    <xf numFmtId="3" fontId="8" fillId="33" borderId="0" xfId="0" applyNumberFormat="1" applyFont="1" applyFill="1" applyAlignment="1">
      <alignment horizontal="right" indent="1"/>
    </xf>
    <xf numFmtId="10" fontId="8" fillId="33" borderId="0" xfId="61" applyFont="1" applyFill="1" applyAlignment="1">
      <alignment horizontal="right" indent="1"/>
    </xf>
    <xf numFmtId="2" fontId="8" fillId="33" borderId="0" xfId="0" applyNumberFormat="1" applyFont="1" applyFill="1" applyAlignment="1">
      <alignment horizontal="right" indent="1"/>
    </xf>
    <xf numFmtId="170" fontId="8" fillId="33" borderId="0" xfId="61" applyNumberFormat="1" applyFont="1" applyFill="1" applyAlignment="1">
      <alignment horizontal="right" indent="1"/>
    </xf>
    <xf numFmtId="0" fontId="8" fillId="33" borderId="0" xfId="0" applyFont="1" applyFill="1" applyAlignment="1">
      <alignment horizontal="right" indent="1"/>
    </xf>
    <xf numFmtId="169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174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9" fontId="8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84" fontId="8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0" fontId="11" fillId="0" borderId="8" xfId="0" applyFont="1" applyBorder="1" applyAlignment="1">
      <alignment horizontal="right"/>
    </xf>
    <xf numFmtId="1" fontId="8" fillId="0" borderId="0" xfId="0" applyNumberFormat="1" applyFont="1" applyAlignment="1">
      <alignment horizontal="right"/>
    </xf>
    <xf numFmtId="170" fontId="8" fillId="0" borderId="0" xfId="61" applyNumberFormat="1" applyFont="1" applyAlignment="1">
      <alignment horizontal="right"/>
    </xf>
    <xf numFmtId="0" fontId="18" fillId="0" borderId="0" xfId="0" applyFont="1" applyAlignment="1">
      <alignment/>
    </xf>
    <xf numFmtId="0" fontId="12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174" fontId="8" fillId="34" borderId="0" xfId="0" applyNumberFormat="1" applyFont="1" applyFill="1" applyAlignment="1">
      <alignment horizontal="right"/>
    </xf>
    <xf numFmtId="3" fontId="8" fillId="34" borderId="0" xfId="0" applyNumberFormat="1" applyFont="1" applyFill="1" applyAlignment="1">
      <alignment horizontal="right"/>
    </xf>
    <xf numFmtId="8" fontId="8" fillId="0" borderId="0" xfId="0" applyNumberFormat="1" applyFont="1" applyAlignment="1">
      <alignment/>
    </xf>
    <xf numFmtId="0" fontId="11" fillId="0" borderId="10" xfId="0" applyFont="1" applyBorder="1" applyAlignment="1">
      <alignment/>
    </xf>
    <xf numFmtId="0" fontId="18" fillId="35" borderId="0" xfId="0" applyFont="1" applyFill="1" applyAlignment="1">
      <alignment/>
    </xf>
    <xf numFmtId="0" fontId="16" fillId="36" borderId="13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17" fillId="37" borderId="14" xfId="0" applyFont="1" applyFill="1" applyBorder="1" applyAlignment="1" applyProtection="1">
      <alignment horizontal="left"/>
      <protection locked="0"/>
    </xf>
    <xf numFmtId="8" fontId="8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3" fontId="19" fillId="0" borderId="0" xfId="0" applyNumberFormat="1" applyFont="1" applyFill="1" applyAlignment="1">
      <alignment horizontal="right"/>
    </xf>
    <xf numFmtId="3" fontId="19" fillId="34" borderId="0" xfId="0" applyNumberFormat="1" applyFont="1" applyFill="1" applyAlignment="1">
      <alignment horizontal="right"/>
    </xf>
    <xf numFmtId="169" fontId="19" fillId="0" borderId="0" xfId="0" applyNumberFormat="1" applyFont="1" applyAlignment="1">
      <alignment horizontal="right"/>
    </xf>
    <xf numFmtId="169" fontId="19" fillId="0" borderId="0" xfId="0" applyNumberFormat="1" applyFont="1" applyFill="1" applyAlignment="1">
      <alignment horizontal="right"/>
    </xf>
    <xf numFmtId="169" fontId="19" fillId="34" borderId="0" xfId="0" applyNumberFormat="1" applyFont="1" applyFill="1" applyAlignment="1">
      <alignment horizontal="right"/>
    </xf>
    <xf numFmtId="7" fontId="18" fillId="37" borderId="14" xfId="0" applyNumberFormat="1" applyFont="1" applyFill="1" applyBorder="1" applyAlignment="1" applyProtection="1">
      <alignment/>
      <protection/>
    </xf>
    <xf numFmtId="166" fontId="19" fillId="0" borderId="0" xfId="0" applyNumberFormat="1" applyFont="1" applyAlignment="1">
      <alignment horizontal="right"/>
    </xf>
    <xf numFmtId="184" fontId="19" fillId="0" borderId="0" xfId="0" applyNumberFormat="1" applyFont="1" applyAlignment="1">
      <alignment horizontal="right"/>
    </xf>
    <xf numFmtId="184" fontId="19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8" fontId="19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11" fillId="34" borderId="0" xfId="0" applyFont="1" applyFill="1" applyAlignment="1" quotePrefix="1">
      <alignment horizontal="center"/>
    </xf>
    <xf numFmtId="169" fontId="13" fillId="34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69" fontId="13" fillId="0" borderId="0" xfId="0" applyNumberFormat="1" applyFont="1" applyFill="1" applyAlignment="1">
      <alignment horizontal="right"/>
    </xf>
    <xf numFmtId="0" fontId="8" fillId="33" borderId="0" xfId="0" applyFont="1" applyFill="1" applyAlignment="1" quotePrefix="1">
      <alignment horizontal="center"/>
    </xf>
    <xf numFmtId="0" fontId="8" fillId="0" borderId="0" xfId="0" applyFont="1" applyFill="1" applyAlignment="1" quotePrefix="1">
      <alignment horizontal="center"/>
    </xf>
    <xf numFmtId="0" fontId="11" fillId="34" borderId="9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173" fontId="8" fillId="0" borderId="0" xfId="0" applyNumberFormat="1" applyFont="1" applyAlignment="1">
      <alignment horizontal="right"/>
    </xf>
    <xf numFmtId="170" fontId="16" fillId="36" borderId="13" xfId="0" applyNumberFormat="1" applyFont="1" applyFill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U.S. Wheat Ending Stocks                                                   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(Ending Stock as % of Usage)</a:t>
            </a:r>
          </a:p>
        </c:rich>
      </c:tx>
      <c:layout>
        <c:manualLayout>
          <c:xMode val="factor"/>
          <c:yMode val="factor"/>
          <c:x val="0.071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08875"/>
          <c:w val="0.899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Sheet'!$X$4:$X$52</c:f>
              <c:numCache>
                <c:ptCount val="49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0.492573071394346</c:v>
                </c:pt>
                <c:pt idx="47">
                  <c:v>0.40028422548555187</c:v>
                </c:pt>
                <c:pt idx="48">
                  <c:v>0.28487229862475444</c:v>
                </c:pt>
              </c:numCache>
            </c:numRef>
          </c:val>
        </c:ser>
        <c:axId val="45294480"/>
        <c:axId val="4997137"/>
      </c:barChart>
      <c:catAx>
        <c:axId val="45294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7137"/>
        <c:crosses val="autoZero"/>
        <c:auto val="1"/>
        <c:lblOffset val="100"/>
        <c:tickLblSkip val="3"/>
        <c:noMultiLvlLbl val="0"/>
      </c:catAx>
      <c:valAx>
        <c:axId val="49971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6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944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Wheat Price</a:t>
            </a:r>
          </a:p>
        </c:rich>
      </c:tx>
      <c:layout>
        <c:manualLayout>
          <c:xMode val="factor"/>
          <c:yMode val="factor"/>
          <c:x val="0.041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6375"/>
          <c:w val="0.898"/>
          <c:h val="0.806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Sheet'!$Y$4:$Y$52</c:f>
              <c:numCache>
                <c:ptCount val="49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4.58</c:v>
                </c:pt>
                <c:pt idx="47">
                  <c:v>5.05</c:v>
                </c:pt>
                <c:pt idx="48">
                  <c:v>6.7</c:v>
                </c:pt>
              </c:numCache>
            </c:numRef>
          </c:val>
          <c:smooth val="0"/>
        </c:ser>
        <c:marker val="1"/>
        <c:axId val="63152490"/>
        <c:axId val="31501499"/>
      </c:lineChart>
      <c:catAx>
        <c:axId val="63152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1501499"/>
        <c:crosses val="autoZero"/>
        <c:auto val="0"/>
        <c:lblOffset val="100"/>
        <c:tickLblSkip val="3"/>
        <c:tickMarkSkip val="2"/>
        <c:noMultiLvlLbl val="0"/>
      </c:catAx>
      <c:valAx>
        <c:axId val="31501499"/>
        <c:scaling>
          <c:orientation val="minMax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
bu.</a:t>
                </a:r>
              </a:p>
            </c:rich>
          </c:tx>
          <c:layout>
            <c:manualLayout>
              <c:xMode val="factor"/>
              <c:yMode val="factor"/>
              <c:x val="0.004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15249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Wheat Price vs. Ending Stocks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Ending Stocks as a % of Usage</a:t>
            </a:r>
          </a:p>
        </c:rich>
      </c:tx>
      <c:layout>
        <c:manualLayout>
          <c:xMode val="factor"/>
          <c:yMode val="factor"/>
          <c:x val="0.023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09275"/>
          <c:w val="0.873"/>
          <c:h val="0.78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Sheet'!$X$3</c:f>
              <c:strCache>
                <c:ptCount val="1"/>
                <c:pt idx="0">
                  <c:v>Ending Stock (%)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Sheet'!$X$4:$X$52</c:f>
              <c:numCache>
                <c:ptCount val="49"/>
                <c:pt idx="0">
                  <c:v>0.1730964467005076</c:v>
                </c:pt>
                <c:pt idx="1">
                  <c:v>0.2566528681253696</c:v>
                </c:pt>
                <c:pt idx="2">
                  <c:v>0.35018430753027907</c:v>
                </c:pt>
                <c:pt idx="3">
                  <c:v>0.653755868544601</c:v>
                </c:pt>
                <c:pt idx="4">
                  <c:v>0.5932459677419355</c:v>
                </c:pt>
                <c:pt idx="5">
                  <c:v>0.4554406696208764</c:v>
                </c:pt>
                <c:pt idx="6">
                  <c:v>0.41797961075069506</c:v>
                </c:pt>
                <c:pt idx="7">
                  <c:v>0.4305616020896822</c:v>
                </c:pt>
                <c:pt idx="8">
                  <c:v>0.44270435446906037</c:v>
                </c:pt>
                <c:pt idx="9">
                  <c:v>0.6263963591228796</c:v>
                </c:pt>
                <c:pt idx="10">
                  <c:v>0.5513981882630957</c:v>
                </c:pt>
                <c:pt idx="11">
                  <c:v>0.5521519968980225</c:v>
                </c:pt>
                <c:pt idx="12">
                  <c:v>0.9719387755102041</c:v>
                </c:pt>
                <c:pt idx="13">
                  <c:v>0.8290391621129327</c:v>
                </c:pt>
                <c:pt idx="14">
                  <c:v>0.4697038002980626</c:v>
                </c:pt>
                <c:pt idx="15">
                  <c:v>0.29169837296620776</c:v>
                </c:pt>
                <c:pt idx="16">
                  <c:v>0.24072719101123594</c:v>
                </c:pt>
                <c:pt idx="17">
                  <c:v>0.3565678140146227</c:v>
                </c:pt>
                <c:pt idx="18">
                  <c:v>0.19672742336371152</c:v>
                </c:pt>
                <c:pt idx="19">
                  <c:v>0.2140179758977873</c:v>
                </c:pt>
                <c:pt idx="20">
                  <c:v>0.23035460992907825</c:v>
                </c:pt>
                <c:pt idx="21">
                  <c:v>0.20445674572710015</c:v>
                </c:pt>
                <c:pt idx="22">
                  <c:v>0.1580041999160017</c:v>
                </c:pt>
                <c:pt idx="23">
                  <c:v>0.1926099044309296</c:v>
                </c:pt>
                <c:pt idx="24">
                  <c:v>0.3141714534377719</c:v>
                </c:pt>
                <c:pt idx="25">
                  <c:v>0.38953440461475075</c:v>
                </c:pt>
                <c:pt idx="26">
                  <c:v>0.3973272506591886</c:v>
                </c:pt>
                <c:pt idx="27">
                  <c:v>0.36601411450286014</c:v>
                </c:pt>
                <c:pt idx="28">
                  <c:v>0.3609471029001194</c:v>
                </c:pt>
                <c:pt idx="29">
                  <c:v>0.24941582850756885</c:v>
                </c:pt>
                <c:pt idx="30">
                  <c:v>0.23214892893573605</c:v>
                </c:pt>
                <c:pt idx="31">
                  <c:v>0.24116647285088103</c:v>
                </c:pt>
                <c:pt idx="32">
                  <c:v>0.26554668646742147</c:v>
                </c:pt>
                <c:pt idx="33">
                  <c:v>0.2225475841874085</c:v>
                </c:pt>
                <c:pt idx="34">
                  <c:v>0.1313304721030043</c:v>
                </c:pt>
                <c:pt idx="35">
                  <c:v>0.2887912087912088</c:v>
                </c:pt>
                <c:pt idx="36">
                  <c:v>0.4834810703666997</c:v>
                </c:pt>
                <c:pt idx="37">
                  <c:v>0.35618092224979314</c:v>
                </c:pt>
                <c:pt idx="38">
                  <c:v>0.33284361272971774</c:v>
                </c:pt>
                <c:pt idx="39">
                  <c:v>0.2990719583333335</c:v>
                </c:pt>
                <c:pt idx="40">
                  <c:v>0.24232705254515602</c:v>
                </c:pt>
                <c:pt idx="41">
                  <c:v>0.3737541935483871</c:v>
                </c:pt>
                <c:pt idx="42">
                  <c:v>0.5002562788313686</c:v>
                </c:pt>
                <c:pt idx="43">
                  <c:v>0.5315031503150315</c:v>
                </c:pt>
                <c:pt idx="44">
                  <c:v>0.5547703180212014</c:v>
                </c:pt>
                <c:pt idx="45">
                  <c:v>0.5296714075527219</c:v>
                </c:pt>
                <c:pt idx="46">
                  <c:v>0.492573071394346</c:v>
                </c:pt>
                <c:pt idx="47">
                  <c:v>0.40028422548555187</c:v>
                </c:pt>
                <c:pt idx="48">
                  <c:v>0.28487229862475444</c:v>
                </c:pt>
              </c:numCache>
            </c:numRef>
          </c:val>
        </c:ser>
        <c:axId val="15078036"/>
        <c:axId val="1484597"/>
      </c:barChart>
      <c:lineChart>
        <c:grouping val="standard"/>
        <c:varyColors val="0"/>
        <c:ser>
          <c:idx val="1"/>
          <c:order val="1"/>
          <c:tx>
            <c:strRef>
              <c:f>'Annual Sheet'!$Y$3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Sheet'!$Y$4:$Y$52</c:f>
              <c:numCache>
                <c:ptCount val="49"/>
                <c:pt idx="0">
                  <c:v>3.95</c:v>
                </c:pt>
                <c:pt idx="1">
                  <c:v>4.09</c:v>
                </c:pt>
                <c:pt idx="2">
                  <c:v>3.56</c:v>
                </c:pt>
                <c:pt idx="3">
                  <c:v>2.73</c:v>
                </c:pt>
                <c:pt idx="4">
                  <c:v>2.33</c:v>
                </c:pt>
                <c:pt idx="5">
                  <c:v>2.98</c:v>
                </c:pt>
                <c:pt idx="6">
                  <c:v>3.8</c:v>
                </c:pt>
                <c:pt idx="7">
                  <c:v>3.99</c:v>
                </c:pt>
                <c:pt idx="8">
                  <c:v>3.69</c:v>
                </c:pt>
                <c:pt idx="9">
                  <c:v>3.45</c:v>
                </c:pt>
                <c:pt idx="10">
                  <c:v>3.51</c:v>
                </c:pt>
                <c:pt idx="11">
                  <c:v>3.39</c:v>
                </c:pt>
                <c:pt idx="12">
                  <c:v>3.08</c:v>
                </c:pt>
                <c:pt idx="13">
                  <c:v>2.42</c:v>
                </c:pt>
                <c:pt idx="14">
                  <c:v>2.57</c:v>
                </c:pt>
                <c:pt idx="15">
                  <c:v>3.72</c:v>
                </c:pt>
                <c:pt idx="16">
                  <c:v>3.72</c:v>
                </c:pt>
                <c:pt idx="17">
                  <c:v>2.61</c:v>
                </c:pt>
                <c:pt idx="18">
                  <c:v>3</c:v>
                </c:pt>
                <c:pt idx="19">
                  <c:v>3.24</c:v>
                </c:pt>
                <c:pt idx="20">
                  <c:v>3.26</c:v>
                </c:pt>
                <c:pt idx="21">
                  <c:v>3.45</c:v>
                </c:pt>
                <c:pt idx="22">
                  <c:v>4.5</c:v>
                </c:pt>
                <c:pt idx="23">
                  <c:v>4.35</c:v>
                </c:pt>
                <c:pt idx="24">
                  <c:v>3.4</c:v>
                </c:pt>
                <c:pt idx="25">
                  <c:v>2.65</c:v>
                </c:pt>
                <c:pt idx="26">
                  <c:v>2.48</c:v>
                </c:pt>
                <c:pt idx="27">
                  <c:v>2.62</c:v>
                </c:pt>
                <c:pt idx="28">
                  <c:v>2.78</c:v>
                </c:pt>
                <c:pt idx="29">
                  <c:v>3.56</c:v>
                </c:pt>
                <c:pt idx="30">
                  <c:v>3.4</c:v>
                </c:pt>
                <c:pt idx="31">
                  <c:v>3.4</c:v>
                </c:pt>
                <c:pt idx="32">
                  <c:v>3.42</c:v>
                </c:pt>
                <c:pt idx="33">
                  <c:v>4.26</c:v>
                </c:pt>
                <c:pt idx="34">
                  <c:v>6.48</c:v>
                </c:pt>
                <c:pt idx="35">
                  <c:v>6.78</c:v>
                </c:pt>
                <c:pt idx="36">
                  <c:v>4.87</c:v>
                </c:pt>
                <c:pt idx="37">
                  <c:v>5.7</c:v>
                </c:pt>
                <c:pt idx="38">
                  <c:v>7.24</c:v>
                </c:pt>
                <c:pt idx="39">
                  <c:v>7.77</c:v>
                </c:pt>
                <c:pt idx="40">
                  <c:v>6.87</c:v>
                </c:pt>
                <c:pt idx="41">
                  <c:v>5.99</c:v>
                </c:pt>
                <c:pt idx="42">
                  <c:v>4.89</c:v>
                </c:pt>
                <c:pt idx="43">
                  <c:v>3.89</c:v>
                </c:pt>
                <c:pt idx="44">
                  <c:v>4.72</c:v>
                </c:pt>
                <c:pt idx="45">
                  <c:v>5.16</c:v>
                </c:pt>
                <c:pt idx="46">
                  <c:v>4.58</c:v>
                </c:pt>
                <c:pt idx="47">
                  <c:v>5.05</c:v>
                </c:pt>
                <c:pt idx="48">
                  <c:v>6.7</c:v>
                </c:pt>
              </c:numCache>
            </c:numRef>
          </c:val>
          <c:smooth val="0"/>
        </c:ser>
        <c:axId val="13361374"/>
        <c:axId val="53143503"/>
      </c:lineChart>
      <c:catAx>
        <c:axId val="15078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2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4597"/>
        <c:crosses val="autoZero"/>
        <c:auto val="0"/>
        <c:lblOffset val="100"/>
        <c:tickLblSkip val="3"/>
        <c:tickMarkSkip val="2"/>
        <c:noMultiLvlLbl val="0"/>
      </c:catAx>
      <c:valAx>
        <c:axId val="1484597"/>
        <c:scaling>
          <c:orientation val="minMax"/>
          <c:max val="1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Ending
Stocks
(% of
Usage)</a:t>
                </a:r>
              </a:p>
            </c:rich>
          </c:tx>
          <c:layout>
            <c:manualLayout>
              <c:xMode val="factor"/>
              <c:yMode val="factor"/>
              <c:x val="0.01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078036"/>
        <c:crossesAt val="1"/>
        <c:crossBetween val="between"/>
        <c:dispUnits/>
        <c:minorUnit val="0.05"/>
      </c:valAx>
      <c:catAx>
        <c:axId val="13361374"/>
        <c:scaling>
          <c:orientation val="minMax"/>
        </c:scaling>
        <c:axPos val="b"/>
        <c:delete val="1"/>
        <c:majorTickMark val="out"/>
        <c:minorTickMark val="none"/>
        <c:tickLblPos val="nextTo"/>
        <c:crossAx val="53143503"/>
        <c:crosses val="autoZero"/>
        <c:auto val="0"/>
        <c:lblOffset val="100"/>
        <c:tickLblSkip val="1"/>
        <c:noMultiLvlLbl val="0"/>
      </c:catAx>
      <c:valAx>
        <c:axId val="53143503"/>
        <c:scaling>
          <c:orientation val="minMax"/>
          <c:max val="1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Farm 
Price 
($ per 
Bu.)</a:t>
                </a:r>
              </a:p>
            </c:rich>
          </c:tx>
          <c:layout>
            <c:manualLayout>
              <c:xMode val="factor"/>
              <c:yMode val="factor"/>
              <c:x val="0.006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\$#,##0.00_);\(\$#,##0.0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61374"/>
        <c:crosses val="max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925"/>
          <c:y val="0.138"/>
          <c:w val="0.2892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Production</a:t>
            </a:r>
          </a:p>
        </c:rich>
      </c:tx>
      <c:layout>
        <c:manualLayout>
          <c:xMode val="factor"/>
          <c:yMode val="factor"/>
          <c:x val="0.055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0485"/>
          <c:w val="0.87375"/>
          <c:h val="0.83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Sheet'!$G$4:$G$52</c:f>
              <c:numCache>
                <c:ptCount val="49"/>
                <c:pt idx="0">
                  <c:v>1711</c:v>
                </c:pt>
                <c:pt idx="1">
                  <c:v>1782</c:v>
                </c:pt>
                <c:pt idx="2">
                  <c:v>2127</c:v>
                </c:pt>
                <c:pt idx="3">
                  <c:v>2149</c:v>
                </c:pt>
                <c:pt idx="4">
                  <c:v>2046</c:v>
                </c:pt>
                <c:pt idx="5">
                  <c:v>1776</c:v>
                </c:pt>
                <c:pt idx="6">
                  <c:v>2134</c:v>
                </c:pt>
                <c:pt idx="7">
                  <c:v>2381</c:v>
                </c:pt>
                <c:pt idx="8">
                  <c:v>2785</c:v>
                </c:pt>
                <c:pt idx="9">
                  <c:v>2765</c:v>
                </c:pt>
                <c:pt idx="10">
                  <c:v>2420</c:v>
                </c:pt>
                <c:pt idx="11">
                  <c:v>2595</c:v>
                </c:pt>
                <c:pt idx="12">
                  <c:v>2424</c:v>
                </c:pt>
                <c:pt idx="13">
                  <c:v>2090.57</c:v>
                </c:pt>
                <c:pt idx="14">
                  <c:v>2107.685</c:v>
                </c:pt>
                <c:pt idx="15">
                  <c:v>1812.201</c:v>
                </c:pt>
                <c:pt idx="16">
                  <c:v>2036.618</c:v>
                </c:pt>
                <c:pt idx="17">
                  <c:v>2729.8</c:v>
                </c:pt>
                <c:pt idx="18">
                  <c:v>1980.1</c:v>
                </c:pt>
                <c:pt idx="19">
                  <c:v>2466.8</c:v>
                </c:pt>
                <c:pt idx="20">
                  <c:v>2396.4</c:v>
                </c:pt>
                <c:pt idx="21">
                  <c:v>2320.61</c:v>
                </c:pt>
                <c:pt idx="22">
                  <c:v>2182.708</c:v>
                </c:pt>
                <c:pt idx="23">
                  <c:v>2277.388</c:v>
                </c:pt>
                <c:pt idx="24">
                  <c:v>2481.466</c:v>
                </c:pt>
                <c:pt idx="25">
                  <c:v>2547</c:v>
                </c:pt>
                <c:pt idx="26">
                  <c:v>2299.01</c:v>
                </c:pt>
                <c:pt idx="27">
                  <c:v>2232.46</c:v>
                </c:pt>
                <c:pt idx="28">
                  <c:v>1947</c:v>
                </c:pt>
                <c:pt idx="29">
                  <c:v>1606</c:v>
                </c:pt>
                <c:pt idx="30">
                  <c:v>2345</c:v>
                </c:pt>
                <c:pt idx="31">
                  <c:v>2158</c:v>
                </c:pt>
                <c:pt idx="32">
                  <c:v>2105</c:v>
                </c:pt>
                <c:pt idx="33">
                  <c:v>1812</c:v>
                </c:pt>
                <c:pt idx="34">
                  <c:v>2065.5</c:v>
                </c:pt>
                <c:pt idx="35">
                  <c:v>2499</c:v>
                </c:pt>
                <c:pt idx="36">
                  <c:v>2217.6648</c:v>
                </c:pt>
                <c:pt idx="37">
                  <c:v>2206.58067</c:v>
                </c:pt>
                <c:pt idx="38">
                  <c:v>1999.5741000000003</c:v>
                </c:pt>
                <c:pt idx="39">
                  <c:v>2252.1986</c:v>
                </c:pt>
                <c:pt idx="40">
                  <c:v>2134.5359999999996</c:v>
                </c:pt>
                <c:pt idx="41">
                  <c:v>2026.8060000000003</c:v>
                </c:pt>
                <c:pt idx="42">
                  <c:v>2062</c:v>
                </c:pt>
                <c:pt idx="43">
                  <c:v>2309</c:v>
                </c:pt>
                <c:pt idx="44">
                  <c:v>1741</c:v>
                </c:pt>
                <c:pt idx="45">
                  <c:v>1885</c:v>
                </c:pt>
                <c:pt idx="46">
                  <c:v>1932</c:v>
                </c:pt>
                <c:pt idx="47">
                  <c:v>1828</c:v>
                </c:pt>
                <c:pt idx="48">
                  <c:v>1646</c:v>
                </c:pt>
              </c:numCache>
            </c:numRef>
          </c:val>
        </c:ser>
        <c:axId val="8529480"/>
        <c:axId val="9656457"/>
      </c:barChart>
      <c:catAx>
        <c:axId val="85294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656457"/>
        <c:crosses val="autoZero"/>
        <c:auto val="0"/>
        <c:lblOffset val="100"/>
        <c:tickLblSkip val="3"/>
        <c:tickMarkSkip val="2"/>
        <c:noMultiLvlLbl val="0"/>
      </c:catAx>
      <c:valAx>
        <c:axId val="9656457"/>
        <c:scaling>
          <c:orientation val="minMax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Bu.</a:t>
                </a:r>
              </a:p>
            </c:rich>
          </c:tx>
          <c:layout>
            <c:manualLayout>
              <c:xMode val="factor"/>
              <c:yMode val="factor"/>
              <c:x val="0.017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2948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Usage</a:t>
            </a:r>
          </a:p>
        </c:rich>
      </c:tx>
      <c:layout>
        <c:manualLayout>
          <c:xMode val="factor"/>
          <c:yMode val="factor"/>
          <c:x val="0.049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5875"/>
          <c:w val="0.87675"/>
          <c:h val="0.8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Sheet'!$N$4:$N$52</c:f>
              <c:numCache>
                <c:ptCount val="49"/>
                <c:pt idx="0">
                  <c:v>753</c:v>
                </c:pt>
                <c:pt idx="1">
                  <c:v>672</c:v>
                </c:pt>
                <c:pt idx="2">
                  <c:v>726</c:v>
                </c:pt>
                <c:pt idx="3">
                  <c:v>754</c:v>
                </c:pt>
                <c:pt idx="4">
                  <c:v>860</c:v>
                </c:pt>
                <c:pt idx="5">
                  <c:v>837</c:v>
                </c:pt>
                <c:pt idx="6">
                  <c:v>783</c:v>
                </c:pt>
                <c:pt idx="7">
                  <c:v>783</c:v>
                </c:pt>
                <c:pt idx="8">
                  <c:v>847</c:v>
                </c:pt>
                <c:pt idx="9">
                  <c:v>908</c:v>
                </c:pt>
                <c:pt idx="10">
                  <c:v>1113</c:v>
                </c:pt>
                <c:pt idx="11">
                  <c:v>1158</c:v>
                </c:pt>
                <c:pt idx="12">
                  <c:v>1051</c:v>
                </c:pt>
                <c:pt idx="13">
                  <c:v>1197</c:v>
                </c:pt>
                <c:pt idx="14">
                  <c:v>1096</c:v>
                </c:pt>
                <c:pt idx="15">
                  <c:v>982</c:v>
                </c:pt>
                <c:pt idx="16">
                  <c:v>993</c:v>
                </c:pt>
                <c:pt idx="17">
                  <c:v>1365.1</c:v>
                </c:pt>
                <c:pt idx="18">
                  <c:v>1131.7</c:v>
                </c:pt>
                <c:pt idx="19">
                  <c:v>1127.5</c:v>
                </c:pt>
                <c:pt idx="20">
                  <c:v>1239.7</c:v>
                </c:pt>
                <c:pt idx="21">
                  <c:v>1287.4</c:v>
                </c:pt>
                <c:pt idx="22">
                  <c:v>1140</c:v>
                </c:pt>
                <c:pt idx="23">
                  <c:v>1300.5</c:v>
                </c:pt>
                <c:pt idx="24">
                  <c:v>1258</c:v>
                </c:pt>
                <c:pt idx="25">
                  <c:v>1385</c:v>
                </c:pt>
                <c:pt idx="26">
                  <c:v>1299.8</c:v>
                </c:pt>
                <c:pt idx="27">
                  <c:v>1332.8999999999999</c:v>
                </c:pt>
                <c:pt idx="28">
                  <c:v>1191</c:v>
                </c:pt>
                <c:pt idx="29">
                  <c:v>1115</c:v>
                </c:pt>
                <c:pt idx="30">
                  <c:v>1194</c:v>
                </c:pt>
                <c:pt idx="31">
                  <c:v>1173</c:v>
                </c:pt>
                <c:pt idx="32">
                  <c:v>1146</c:v>
                </c:pt>
                <c:pt idx="33">
                  <c:v>1140</c:v>
                </c:pt>
                <c:pt idx="34">
                  <c:v>1066</c:v>
                </c:pt>
                <c:pt idx="35">
                  <c:v>1260</c:v>
                </c:pt>
                <c:pt idx="36">
                  <c:v>1137</c:v>
                </c:pt>
                <c:pt idx="37">
                  <c:v>1129</c:v>
                </c:pt>
                <c:pt idx="38">
                  <c:v>1183</c:v>
                </c:pt>
                <c:pt idx="39">
                  <c:v>1388</c:v>
                </c:pt>
                <c:pt idx="40">
                  <c:v>1260</c:v>
                </c:pt>
                <c:pt idx="41">
                  <c:v>1151</c:v>
                </c:pt>
                <c:pt idx="42">
                  <c:v>1174</c:v>
                </c:pt>
                <c:pt idx="43">
                  <c:v>1171</c:v>
                </c:pt>
                <c:pt idx="44">
                  <c:v>1075</c:v>
                </c:pt>
                <c:pt idx="45">
                  <c:v>1102</c:v>
                </c:pt>
                <c:pt idx="46">
                  <c:v>1118</c:v>
                </c:pt>
                <c:pt idx="47">
                  <c:v>1120</c:v>
                </c:pt>
                <c:pt idx="48">
                  <c:v>1161</c:v>
                </c:pt>
              </c:numCache>
            </c:numRef>
          </c:val>
        </c:ser>
        <c:axId val="44974234"/>
        <c:axId val="2114923"/>
      </c:barChart>
      <c:catAx>
        <c:axId val="449742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4923"/>
        <c:crosses val="autoZero"/>
        <c:auto val="1"/>
        <c:lblOffset val="100"/>
        <c:tickLblSkip val="3"/>
        <c:noMultiLvlLbl val="0"/>
      </c:catAx>
      <c:valAx>
        <c:axId val="2114923"/>
        <c:scaling>
          <c:orientation val="minMax"/>
          <c:min val="600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
 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74234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Wheat Usage</a:t>
            </a:r>
          </a:p>
        </c:rich>
      </c:tx>
      <c:layout>
        <c:manualLayout>
          <c:xMode val="factor"/>
          <c:yMode val="factor"/>
          <c:x val="0.0222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8675"/>
          <c:w val="0.8955"/>
          <c:h val="0.78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Sheet'!$M$4:$M$52</c:f>
              <c:numCache>
                <c:ptCount val="49"/>
                <c:pt idx="0">
                  <c:v>125</c:v>
                </c:pt>
                <c:pt idx="1">
                  <c:v>35</c:v>
                </c:pt>
                <c:pt idx="2">
                  <c:v>37</c:v>
                </c:pt>
                <c:pt idx="3">
                  <c:v>74</c:v>
                </c:pt>
                <c:pt idx="4">
                  <c:v>193</c:v>
                </c:pt>
                <c:pt idx="5">
                  <c:v>158</c:v>
                </c:pt>
                <c:pt idx="6">
                  <c:v>86</c:v>
                </c:pt>
                <c:pt idx="7">
                  <c:v>59</c:v>
                </c:pt>
                <c:pt idx="8">
                  <c:v>135</c:v>
                </c:pt>
                <c:pt idx="9">
                  <c:v>195</c:v>
                </c:pt>
                <c:pt idx="10">
                  <c:v>371</c:v>
                </c:pt>
                <c:pt idx="11">
                  <c:v>409</c:v>
                </c:pt>
                <c:pt idx="12">
                  <c:v>284</c:v>
                </c:pt>
                <c:pt idx="13">
                  <c:v>401</c:v>
                </c:pt>
                <c:pt idx="14">
                  <c:v>290</c:v>
                </c:pt>
                <c:pt idx="15">
                  <c:v>150</c:v>
                </c:pt>
                <c:pt idx="16">
                  <c:v>139</c:v>
                </c:pt>
                <c:pt idx="17">
                  <c:v>482.4</c:v>
                </c:pt>
                <c:pt idx="18">
                  <c:v>244.5</c:v>
                </c:pt>
                <c:pt idx="19">
                  <c:v>193.6</c:v>
                </c:pt>
                <c:pt idx="20">
                  <c:v>271.7</c:v>
                </c:pt>
                <c:pt idx="21">
                  <c:v>345.4</c:v>
                </c:pt>
                <c:pt idx="22">
                  <c:v>154</c:v>
                </c:pt>
                <c:pt idx="23">
                  <c:v>308</c:v>
                </c:pt>
                <c:pt idx="24">
                  <c:v>251</c:v>
                </c:pt>
                <c:pt idx="25">
                  <c:v>396</c:v>
                </c:pt>
                <c:pt idx="26">
                  <c:v>280.2</c:v>
                </c:pt>
                <c:pt idx="27">
                  <c:v>295.73500311371276</c:v>
                </c:pt>
                <c:pt idx="28">
                  <c:v>182</c:v>
                </c:pt>
                <c:pt idx="29">
                  <c:v>113</c:v>
                </c:pt>
                <c:pt idx="30">
                  <c:v>203</c:v>
                </c:pt>
                <c:pt idx="31">
                  <c:v>185</c:v>
                </c:pt>
                <c:pt idx="32">
                  <c:v>153</c:v>
                </c:pt>
                <c:pt idx="33">
                  <c:v>125</c:v>
                </c:pt>
                <c:pt idx="34">
                  <c:v>30</c:v>
                </c:pt>
                <c:pt idx="35">
                  <c:v>255</c:v>
                </c:pt>
                <c:pt idx="36">
                  <c:v>149</c:v>
                </c:pt>
                <c:pt idx="37">
                  <c:v>132</c:v>
                </c:pt>
                <c:pt idx="38">
                  <c:v>166</c:v>
                </c:pt>
                <c:pt idx="39">
                  <c:v>370</c:v>
                </c:pt>
                <c:pt idx="40">
                  <c:v>228</c:v>
                </c:pt>
                <c:pt idx="41">
                  <c:v>114</c:v>
                </c:pt>
                <c:pt idx="42">
                  <c:v>149</c:v>
                </c:pt>
                <c:pt idx="43">
                  <c:v>161</c:v>
                </c:pt>
                <c:pt idx="44">
                  <c:v>47</c:v>
                </c:pt>
                <c:pt idx="45">
                  <c:v>88</c:v>
                </c:pt>
                <c:pt idx="46">
                  <c:v>97</c:v>
                </c:pt>
                <c:pt idx="47">
                  <c:v>95</c:v>
                </c:pt>
                <c:pt idx="48">
                  <c:v>135</c:v>
                </c:pt>
              </c:numCache>
            </c:numRef>
          </c:val>
        </c:ser>
        <c:axId val="19034308"/>
        <c:axId val="37091045"/>
      </c:barChart>
      <c:catAx>
        <c:axId val="19034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37091045"/>
        <c:crosses val="autoZero"/>
        <c:auto val="1"/>
        <c:lblOffset val="100"/>
        <c:tickLblSkip val="3"/>
        <c:noMultiLvlLbl val="0"/>
      </c:catAx>
      <c:valAx>
        <c:axId val="3709104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5"/>
              <c:y val="0.0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190343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Food Wheat Usage</a:t>
            </a:r>
          </a:p>
        </c:rich>
      </c:tx>
      <c:layout>
        <c:manualLayout>
          <c:xMode val="factor"/>
          <c:yMode val="factor"/>
          <c:x val="0.069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5475"/>
          <c:w val="0.88625"/>
          <c:h val="0.80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Sheet'!$L$4:$L$52</c:f>
              <c:numCache>
                <c:ptCount val="49"/>
                <c:pt idx="0">
                  <c:v>544</c:v>
                </c:pt>
                <c:pt idx="1">
                  <c:v>545</c:v>
                </c:pt>
                <c:pt idx="2">
                  <c:v>589</c:v>
                </c:pt>
                <c:pt idx="3">
                  <c:v>588</c:v>
                </c:pt>
                <c:pt idx="4">
                  <c:v>587</c:v>
                </c:pt>
                <c:pt idx="5">
                  <c:v>592</c:v>
                </c:pt>
                <c:pt idx="6">
                  <c:v>596</c:v>
                </c:pt>
                <c:pt idx="7">
                  <c:v>611</c:v>
                </c:pt>
                <c:pt idx="8">
                  <c:v>602</c:v>
                </c:pt>
                <c:pt idx="9">
                  <c:v>616</c:v>
                </c:pt>
                <c:pt idx="10">
                  <c:v>642</c:v>
                </c:pt>
                <c:pt idx="11">
                  <c:v>651</c:v>
                </c:pt>
                <c:pt idx="12">
                  <c:v>674</c:v>
                </c:pt>
                <c:pt idx="13">
                  <c:v>712</c:v>
                </c:pt>
                <c:pt idx="14">
                  <c:v>721</c:v>
                </c:pt>
                <c:pt idx="15">
                  <c:v>726</c:v>
                </c:pt>
                <c:pt idx="16">
                  <c:v>749</c:v>
                </c:pt>
                <c:pt idx="17">
                  <c:v>789.8</c:v>
                </c:pt>
                <c:pt idx="18">
                  <c:v>789.5</c:v>
                </c:pt>
                <c:pt idx="19">
                  <c:v>834.8</c:v>
                </c:pt>
                <c:pt idx="20">
                  <c:v>871.7</c:v>
                </c:pt>
                <c:pt idx="21">
                  <c:v>853</c:v>
                </c:pt>
                <c:pt idx="22">
                  <c:v>883</c:v>
                </c:pt>
                <c:pt idx="23">
                  <c:v>890.5</c:v>
                </c:pt>
                <c:pt idx="24">
                  <c:v>914</c:v>
                </c:pt>
                <c:pt idx="25">
                  <c:v>908</c:v>
                </c:pt>
                <c:pt idx="26">
                  <c:v>928</c:v>
                </c:pt>
                <c:pt idx="27">
                  <c:v>957.4</c:v>
                </c:pt>
                <c:pt idx="28">
                  <c:v>926</c:v>
                </c:pt>
                <c:pt idx="29">
                  <c:v>918</c:v>
                </c:pt>
                <c:pt idx="30">
                  <c:v>911</c:v>
                </c:pt>
                <c:pt idx="31">
                  <c:v>910</c:v>
                </c:pt>
                <c:pt idx="32">
                  <c:v>915</c:v>
                </c:pt>
                <c:pt idx="33">
                  <c:v>934</c:v>
                </c:pt>
                <c:pt idx="34">
                  <c:v>948</c:v>
                </c:pt>
                <c:pt idx="35">
                  <c:v>927</c:v>
                </c:pt>
                <c:pt idx="36">
                  <c:v>919</c:v>
                </c:pt>
                <c:pt idx="37">
                  <c:v>926</c:v>
                </c:pt>
                <c:pt idx="38">
                  <c:v>941</c:v>
                </c:pt>
                <c:pt idx="39">
                  <c:v>945</c:v>
                </c:pt>
                <c:pt idx="40">
                  <c:v>955</c:v>
                </c:pt>
                <c:pt idx="41">
                  <c:v>958</c:v>
                </c:pt>
                <c:pt idx="42">
                  <c:v>957</c:v>
                </c:pt>
                <c:pt idx="43">
                  <c:v>949</c:v>
                </c:pt>
                <c:pt idx="44">
                  <c:v>964</c:v>
                </c:pt>
                <c:pt idx="45">
                  <c:v>954</c:v>
                </c:pt>
                <c:pt idx="46">
                  <c:v>962</c:v>
                </c:pt>
                <c:pt idx="47">
                  <c:v>961</c:v>
                </c:pt>
                <c:pt idx="48">
                  <c:v>964</c:v>
                </c:pt>
              </c:numCache>
            </c:numRef>
          </c:val>
        </c:ser>
        <c:axId val="65383950"/>
        <c:axId val="51584639"/>
      </c:barChart>
      <c:catAx>
        <c:axId val="65383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51584639"/>
        <c:crosses val="autoZero"/>
        <c:auto val="1"/>
        <c:lblOffset val="100"/>
        <c:tickLblSkip val="3"/>
        <c:noMultiLvlLbl val="0"/>
      </c:catAx>
      <c:valAx>
        <c:axId val="51584639"/>
        <c:scaling>
          <c:orientation val="minMax"/>
          <c:max val="1100"/>
          <c:min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653839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Hard Red Wheat Planted Acreage</a:t>
            </a:r>
          </a:p>
        </c:rich>
      </c:tx>
      <c:layout>
        <c:manualLayout>
          <c:xMode val="factor"/>
          <c:yMode val="factor"/>
          <c:x val="0.08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06925"/>
          <c:w val="0.8915"/>
          <c:h val="0.80625"/>
        </c:manualLayout>
      </c:layout>
      <c:lineChart>
        <c:grouping val="standard"/>
        <c:varyColors val="0"/>
        <c:ser>
          <c:idx val="2"/>
          <c:order val="0"/>
          <c:tx>
            <c:strRef>
              <c:f>'Annual Sheet'!$E$3</c:f>
              <c:strCache>
                <c:ptCount val="1"/>
                <c:pt idx="0">
                  <c:v>HRW Planted Acres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Sheet'!$E$4:$E$52</c:f>
              <c:numCache>
                <c:ptCount val="49"/>
                <c:pt idx="0">
                  <c:v>32.9902359854015</c:v>
                </c:pt>
                <c:pt idx="1">
                  <c:v>36.88431043745437</c:v>
                </c:pt>
                <c:pt idx="2">
                  <c:v>40.3288588179538</c:v>
                </c:pt>
                <c:pt idx="3">
                  <c:v>40.3749087695534</c:v>
                </c:pt>
                <c:pt idx="4">
                  <c:v>40.6232967192864</c:v>
                </c:pt>
                <c:pt idx="5">
                  <c:v>36.5</c:v>
                </c:pt>
                <c:pt idx="6">
                  <c:v>38.2</c:v>
                </c:pt>
                <c:pt idx="7">
                  <c:v>40.7</c:v>
                </c:pt>
                <c:pt idx="8">
                  <c:v>43.4</c:v>
                </c:pt>
                <c:pt idx="9">
                  <c:v>43.2</c:v>
                </c:pt>
                <c:pt idx="10">
                  <c:v>41.3</c:v>
                </c:pt>
                <c:pt idx="11">
                  <c:v>43.6</c:v>
                </c:pt>
                <c:pt idx="12">
                  <c:v>42.5</c:v>
                </c:pt>
                <c:pt idx="13">
                  <c:v>39.4</c:v>
                </c:pt>
                <c:pt idx="14">
                  <c:v>36.3</c:v>
                </c:pt>
                <c:pt idx="15">
                  <c:v>34.4</c:v>
                </c:pt>
                <c:pt idx="16">
                  <c:v>37.5</c:v>
                </c:pt>
                <c:pt idx="17">
                  <c:v>38</c:v>
                </c:pt>
                <c:pt idx="18">
                  <c:v>35.5</c:v>
                </c:pt>
                <c:pt idx="19">
                  <c:v>36.2</c:v>
                </c:pt>
                <c:pt idx="20">
                  <c:v>36.3</c:v>
                </c:pt>
                <c:pt idx="21">
                  <c:v>34.9</c:v>
                </c:pt>
                <c:pt idx="22">
                  <c:v>33.76</c:v>
                </c:pt>
                <c:pt idx="23">
                  <c:v>35.41</c:v>
                </c:pt>
                <c:pt idx="24">
                  <c:v>34.02</c:v>
                </c:pt>
                <c:pt idx="25">
                  <c:v>32.36</c:v>
                </c:pt>
                <c:pt idx="26">
                  <c:v>30.75</c:v>
                </c:pt>
                <c:pt idx="27">
                  <c:v>30.41</c:v>
                </c:pt>
                <c:pt idx="28">
                  <c:v>28.96</c:v>
                </c:pt>
                <c:pt idx="29">
                  <c:v>29.817</c:v>
                </c:pt>
                <c:pt idx="30">
                  <c:v>32.583</c:v>
                </c:pt>
                <c:pt idx="31">
                  <c:v>30.778</c:v>
                </c:pt>
                <c:pt idx="32">
                  <c:v>30.049</c:v>
                </c:pt>
                <c:pt idx="33">
                  <c:v>29.9</c:v>
                </c:pt>
                <c:pt idx="34">
                  <c:v>31.9</c:v>
                </c:pt>
                <c:pt idx="35">
                  <c:v>32.5</c:v>
                </c:pt>
                <c:pt idx="36">
                  <c:v>30.2</c:v>
                </c:pt>
                <c:pt idx="37">
                  <c:v>27.8</c:v>
                </c:pt>
                <c:pt idx="38">
                  <c:v>29.6</c:v>
                </c:pt>
                <c:pt idx="39">
                  <c:v>30.1</c:v>
                </c:pt>
                <c:pt idx="40">
                  <c:v>29.1</c:v>
                </c:pt>
                <c:pt idx="41">
                  <c:v>30.1</c:v>
                </c:pt>
                <c:pt idx="42">
                  <c:v>29.9</c:v>
                </c:pt>
                <c:pt idx="43">
                  <c:v>26.5</c:v>
                </c:pt>
                <c:pt idx="44">
                  <c:v>23.3</c:v>
                </c:pt>
                <c:pt idx="45">
                  <c:v>23.1</c:v>
                </c:pt>
                <c:pt idx="46">
                  <c:v>22.2</c:v>
                </c:pt>
                <c:pt idx="47">
                  <c:v>21.8</c:v>
                </c:pt>
                <c:pt idx="48">
                  <c:v>22.3</c:v>
                </c:pt>
              </c:numCache>
            </c:numRef>
          </c:val>
          <c:smooth val="0"/>
        </c:ser>
        <c:marker val="1"/>
        <c:axId val="61608568"/>
        <c:axId val="17606201"/>
      </c:lineChart>
      <c:catAx>
        <c:axId val="61608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7606201"/>
        <c:crosses val="autoZero"/>
        <c:auto val="0"/>
        <c:lblOffset val="100"/>
        <c:tickLblSkip val="3"/>
        <c:tickMarkSkip val="2"/>
        <c:noMultiLvlLbl val="0"/>
      </c:catAx>
      <c:valAx>
        <c:axId val="17606201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9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1608568"/>
        <c:crossesAt val="1"/>
        <c:crossBetween val="midCat"/>
        <c:dispUnits/>
        <c:majorUnit val="2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 Wheat Yields</a:t>
            </a:r>
          </a:p>
        </c:rich>
      </c:tx>
      <c:layout>
        <c:manualLayout>
          <c:xMode val="factor"/>
          <c:yMode val="factor"/>
          <c:x val="0.07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05825"/>
          <c:w val="0.85775"/>
          <c:h val="0.8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Sheet'!$F$3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trendline>
            <c:spPr>
              <a:ln w="25400">
                <a:solidFill>
                  <a:srgbClr val="0000D4"/>
                </a:solidFill>
              </a:ln>
            </c:spPr>
            <c:trendlineType val="linear"/>
            <c:dispEq val="0"/>
            <c:dispRSqr val="0"/>
          </c:trendline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Sheet'!$F$4:$F$52</c:f>
              <c:numCache>
                <c:ptCount val="49"/>
                <c:pt idx="0">
                  <c:v>31.626617375231053</c:v>
                </c:pt>
                <c:pt idx="1">
                  <c:v>27.247706422018346</c:v>
                </c:pt>
                <c:pt idx="2">
                  <c:v>30.60431654676259</c:v>
                </c:pt>
                <c:pt idx="3">
                  <c:v>30.31029619181946</c:v>
                </c:pt>
                <c:pt idx="4">
                  <c:v>30.674662668665665</c:v>
                </c:pt>
                <c:pt idx="5">
                  <c:v>31.43362831858407</c:v>
                </c:pt>
                <c:pt idx="6">
                  <c:v>34.144</c:v>
                </c:pt>
                <c:pt idx="7">
                  <c:v>33.488045007032355</c:v>
                </c:pt>
                <c:pt idx="8">
                  <c:v>34.55334987593052</c:v>
                </c:pt>
                <c:pt idx="9">
                  <c:v>35.49422336328626</c:v>
                </c:pt>
                <c:pt idx="10">
                  <c:v>39.413680781758956</c:v>
                </c:pt>
                <c:pt idx="11">
                  <c:v>38.789237668161434</c:v>
                </c:pt>
                <c:pt idx="12">
                  <c:v>37.46522411128284</c:v>
                </c:pt>
                <c:pt idx="13">
                  <c:v>34.44783153176905</c:v>
                </c:pt>
                <c:pt idx="14">
                  <c:v>37.674233622307625</c:v>
                </c:pt>
                <c:pt idx="15">
                  <c:v>34.07097332155145</c:v>
                </c:pt>
                <c:pt idx="16">
                  <c:v>32.748846258984706</c:v>
                </c:pt>
                <c:pt idx="17">
                  <c:v>39.503350071632205</c:v>
                </c:pt>
                <c:pt idx="18">
                  <c:v>34.25600747366054</c:v>
                </c:pt>
                <c:pt idx="19">
                  <c:v>39.30466372428738</c:v>
                </c:pt>
                <c:pt idx="20">
                  <c:v>38.21278224263299</c:v>
                </c:pt>
                <c:pt idx="21">
                  <c:v>37.56856079002752</c:v>
                </c:pt>
                <c:pt idx="22">
                  <c:v>35.80851447789353</c:v>
                </c:pt>
                <c:pt idx="23">
                  <c:v>36.253171811076264</c:v>
                </c:pt>
                <c:pt idx="24">
                  <c:v>39.4886378103119</c:v>
                </c:pt>
                <c:pt idx="25">
                  <c:v>43.16802820243382</c:v>
                </c:pt>
                <c:pt idx="26">
                  <c:v>42.714267134867995</c:v>
                </c:pt>
                <c:pt idx="27">
                  <c:v>42.01644928763668</c:v>
                </c:pt>
                <c:pt idx="28">
                  <c:v>40.144329896907216</c:v>
                </c:pt>
                <c:pt idx="29">
                  <c:v>35.06550218340612</c:v>
                </c:pt>
                <c:pt idx="30">
                  <c:v>44.16195856873823</c:v>
                </c:pt>
                <c:pt idx="31">
                  <c:v>43.16</c:v>
                </c:pt>
                <c:pt idx="32">
                  <c:v>42.01596806387226</c:v>
                </c:pt>
                <c:pt idx="33">
                  <c:v>38.71794871794872</c:v>
                </c:pt>
                <c:pt idx="34">
                  <c:v>40.5</c:v>
                </c:pt>
                <c:pt idx="35">
                  <c:v>44.86535008976661</c:v>
                </c:pt>
                <c:pt idx="36">
                  <c:v>44.46</c:v>
                </c:pt>
                <c:pt idx="37">
                  <c:v>46.347</c:v>
                </c:pt>
                <c:pt idx="38">
                  <c:v>43.74</c:v>
                </c:pt>
                <c:pt idx="39">
                  <c:v>46.18</c:v>
                </c:pt>
                <c:pt idx="40">
                  <c:v>47.12</c:v>
                </c:pt>
                <c:pt idx="41">
                  <c:v>43.7</c:v>
                </c:pt>
                <c:pt idx="42">
                  <c:v>43.58</c:v>
                </c:pt>
                <c:pt idx="43">
                  <c:v>52.7</c:v>
                </c:pt>
                <c:pt idx="44">
                  <c:v>46.4</c:v>
                </c:pt>
                <c:pt idx="45">
                  <c:v>47.6</c:v>
                </c:pt>
                <c:pt idx="46">
                  <c:v>51.7</c:v>
                </c:pt>
                <c:pt idx="47">
                  <c:v>49.7</c:v>
                </c:pt>
                <c:pt idx="48">
                  <c:v>44.3</c:v>
                </c:pt>
              </c:numCache>
            </c:numRef>
          </c:val>
        </c:ser>
        <c:axId val="24238082"/>
        <c:axId val="16816147"/>
      </c:barChart>
      <c:catAx>
        <c:axId val="24238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Havest Year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6816147"/>
        <c:crosses val="autoZero"/>
        <c:auto val="0"/>
        <c:lblOffset val="100"/>
        <c:tickLblSkip val="3"/>
        <c:tickMarkSkip val="2"/>
        <c:noMultiLvlLbl val="0"/>
      </c:catAx>
      <c:valAx>
        <c:axId val="16816147"/>
        <c:scaling>
          <c:orientation val="minMax"/>
          <c:max val="54"/>
          <c:min val="2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225"/>
              <c:y val="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38082"/>
        <c:crossesAt val="1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Planted Acreage</a:t>
            </a:r>
          </a:p>
        </c:rich>
      </c:tx>
      <c:layout>
        <c:manualLayout>
          <c:xMode val="factor"/>
          <c:yMode val="factor"/>
          <c:x val="0.039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5"/>
          <c:y val="0.078"/>
          <c:w val="0.84675"/>
          <c:h val="0.79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1FB714"/>
                </a:solidFill>
              </a:ln>
            </c:spPr>
            <c:marker>
              <c:size val="4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1FB714"/>
                </a:solidFill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Sheet'!$C$4:$C$52</c:f>
              <c:numCache>
                <c:ptCount val="49"/>
                <c:pt idx="0">
                  <c:v>59.3</c:v>
                </c:pt>
                <c:pt idx="1">
                  <c:v>71.044</c:v>
                </c:pt>
                <c:pt idx="2">
                  <c:v>74.9</c:v>
                </c:pt>
                <c:pt idx="3">
                  <c:v>80.4</c:v>
                </c:pt>
                <c:pt idx="4">
                  <c:v>75.4</c:v>
                </c:pt>
                <c:pt idx="5">
                  <c:v>66</c:v>
                </c:pt>
                <c:pt idx="6">
                  <c:v>71.4</c:v>
                </c:pt>
                <c:pt idx="7">
                  <c:v>80.8</c:v>
                </c:pt>
                <c:pt idx="8">
                  <c:v>88.3</c:v>
                </c:pt>
                <c:pt idx="9">
                  <c:v>86.2</c:v>
                </c:pt>
                <c:pt idx="10">
                  <c:v>76.4</c:v>
                </c:pt>
                <c:pt idx="11">
                  <c:v>79.2</c:v>
                </c:pt>
                <c:pt idx="12">
                  <c:v>75.5</c:v>
                </c:pt>
                <c:pt idx="13">
                  <c:v>71.998</c:v>
                </c:pt>
                <c:pt idx="14">
                  <c:v>65.829</c:v>
                </c:pt>
                <c:pt idx="15">
                  <c:v>65.529</c:v>
                </c:pt>
                <c:pt idx="16">
                  <c:v>76.615</c:v>
                </c:pt>
                <c:pt idx="17">
                  <c:v>77.041</c:v>
                </c:pt>
                <c:pt idx="18">
                  <c:v>69.881</c:v>
                </c:pt>
                <c:pt idx="19">
                  <c:v>72.219</c:v>
                </c:pt>
                <c:pt idx="20">
                  <c:v>72.168</c:v>
                </c:pt>
                <c:pt idx="21">
                  <c:v>70.349</c:v>
                </c:pt>
                <c:pt idx="22">
                  <c:v>69.031</c:v>
                </c:pt>
                <c:pt idx="23">
                  <c:v>75.105</c:v>
                </c:pt>
                <c:pt idx="24">
                  <c:v>70.412</c:v>
                </c:pt>
                <c:pt idx="25">
                  <c:v>65.871</c:v>
                </c:pt>
                <c:pt idx="26">
                  <c:v>62.714000000000006</c:v>
                </c:pt>
                <c:pt idx="27">
                  <c:v>62.629</c:v>
                </c:pt>
                <c:pt idx="28">
                  <c:v>59.6</c:v>
                </c:pt>
                <c:pt idx="29">
                  <c:v>60.3</c:v>
                </c:pt>
                <c:pt idx="30">
                  <c:v>62.1</c:v>
                </c:pt>
                <c:pt idx="31">
                  <c:v>59.7</c:v>
                </c:pt>
                <c:pt idx="32">
                  <c:v>57.2</c:v>
                </c:pt>
                <c:pt idx="33">
                  <c:v>57.3</c:v>
                </c:pt>
                <c:pt idx="34">
                  <c:v>60.4</c:v>
                </c:pt>
                <c:pt idx="35">
                  <c:v>63.2</c:v>
                </c:pt>
                <c:pt idx="36">
                  <c:v>59.2</c:v>
                </c:pt>
                <c:pt idx="37">
                  <c:v>53.6</c:v>
                </c:pt>
                <c:pt idx="38">
                  <c:v>54.4</c:v>
                </c:pt>
                <c:pt idx="39">
                  <c:v>55.3</c:v>
                </c:pt>
                <c:pt idx="40">
                  <c:v>56.2</c:v>
                </c:pt>
                <c:pt idx="41">
                  <c:v>56.8</c:v>
                </c:pt>
                <c:pt idx="42">
                  <c:v>55</c:v>
                </c:pt>
                <c:pt idx="43">
                  <c:v>50.1</c:v>
                </c:pt>
                <c:pt idx="44">
                  <c:v>46.1</c:v>
                </c:pt>
                <c:pt idx="45">
                  <c:v>47.8</c:v>
                </c:pt>
                <c:pt idx="46">
                  <c:v>45.5</c:v>
                </c:pt>
                <c:pt idx="47">
                  <c:v>44.5</c:v>
                </c:pt>
                <c:pt idx="48">
                  <c:v>46.7</c:v>
                </c:pt>
              </c:numCache>
            </c:numRef>
          </c:val>
          <c:smooth val="0"/>
        </c:ser>
        <c:marker val="1"/>
        <c:axId val="17127596"/>
        <c:axId val="19930637"/>
      </c:lineChart>
      <c:catAx>
        <c:axId val="171275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930637"/>
        <c:crosses val="autoZero"/>
        <c:auto val="0"/>
        <c:lblOffset val="100"/>
        <c:tickLblSkip val="3"/>
        <c:tickMarkSkip val="2"/>
        <c:noMultiLvlLbl val="0"/>
      </c:catAx>
      <c:valAx>
        <c:axId val="19930637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12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12759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Wheat Supply</a:t>
            </a:r>
          </a:p>
        </c:rich>
      </c:tx>
      <c:layout>
        <c:manualLayout>
          <c:xMode val="factor"/>
          <c:yMode val="factor"/>
          <c:x val="0.047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75"/>
          <c:y val="0.0515"/>
          <c:w val="0.889"/>
          <c:h val="0.8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Sheet'!$J$4:$J$52</c:f>
              <c:numCache>
                <c:ptCount val="49"/>
                <c:pt idx="0">
                  <c:v>2311</c:v>
                </c:pt>
                <c:pt idx="1">
                  <c:v>2125</c:v>
                </c:pt>
                <c:pt idx="2">
                  <c:v>2564</c:v>
                </c:pt>
                <c:pt idx="3">
                  <c:v>2818</c:v>
                </c:pt>
                <c:pt idx="4">
                  <c:v>3161</c:v>
                </c:pt>
                <c:pt idx="5">
                  <c:v>2956</c:v>
                </c:pt>
                <c:pt idx="6">
                  <c:v>3060</c:v>
                </c:pt>
                <c:pt idx="7">
                  <c:v>3286</c:v>
                </c:pt>
                <c:pt idx="8">
                  <c:v>3777</c:v>
                </c:pt>
                <c:pt idx="9">
                  <c:v>3931</c:v>
                </c:pt>
                <c:pt idx="10">
                  <c:v>3939</c:v>
                </c:pt>
                <c:pt idx="11">
                  <c:v>4003</c:v>
                </c:pt>
                <c:pt idx="12">
                  <c:v>3865</c:v>
                </c:pt>
                <c:pt idx="13">
                  <c:v>4016.57</c:v>
                </c:pt>
                <c:pt idx="14">
                  <c:v>3944.685</c:v>
                </c:pt>
                <c:pt idx="15">
                  <c:v>3096.201</c:v>
                </c:pt>
                <c:pt idx="16">
                  <c:v>2760.618</c:v>
                </c:pt>
                <c:pt idx="17">
                  <c:v>3302.7000000000003</c:v>
                </c:pt>
                <c:pt idx="18">
                  <c:v>2888.8999999999996</c:v>
                </c:pt>
                <c:pt idx="19">
                  <c:v>3011.8</c:v>
                </c:pt>
                <c:pt idx="20">
                  <c:v>3035.9000000000005</c:v>
                </c:pt>
                <c:pt idx="21">
                  <c:v>2980.9100000000003</c:v>
                </c:pt>
                <c:pt idx="22">
                  <c:v>2757.208</c:v>
                </c:pt>
                <c:pt idx="23">
                  <c:v>2745.388</c:v>
                </c:pt>
                <c:pt idx="24">
                  <c:v>3019.966</c:v>
                </c:pt>
                <c:pt idx="25">
                  <c:v>3372.4</c:v>
                </c:pt>
                <c:pt idx="26">
                  <c:v>3338.634</c:v>
                </c:pt>
                <c:pt idx="27">
                  <c:v>3271.1939999999995</c:v>
                </c:pt>
                <c:pt idx="28">
                  <c:v>2931</c:v>
                </c:pt>
                <c:pt idx="29">
                  <c:v>2460.6169999999997</c:v>
                </c:pt>
                <c:pt idx="30">
                  <c:v>2899</c:v>
                </c:pt>
                <c:pt idx="31">
                  <c:v>2775</c:v>
                </c:pt>
                <c:pt idx="32">
                  <c:v>2727</c:v>
                </c:pt>
                <c:pt idx="33">
                  <c:v>2505</c:v>
                </c:pt>
                <c:pt idx="34">
                  <c:v>2634.5</c:v>
                </c:pt>
                <c:pt idx="35">
                  <c:v>2932</c:v>
                </c:pt>
                <c:pt idx="36">
                  <c:v>2993.6648</c:v>
                </c:pt>
                <c:pt idx="37">
                  <c:v>3279.24547</c:v>
                </c:pt>
                <c:pt idx="38">
                  <c:v>2973.5741000000003</c:v>
                </c:pt>
                <c:pt idx="39">
                  <c:v>3117.7727000000004</c:v>
                </c:pt>
                <c:pt idx="40">
                  <c:v>3026.3087</c:v>
                </c:pt>
                <c:pt idx="41">
                  <c:v>2768.1147</c:v>
                </c:pt>
                <c:pt idx="42">
                  <c:v>2927</c:v>
                </c:pt>
                <c:pt idx="43">
                  <c:v>3402</c:v>
                </c:pt>
                <c:pt idx="44">
                  <c:v>3080</c:v>
                </c:pt>
                <c:pt idx="45">
                  <c:v>3119</c:v>
                </c:pt>
                <c:pt idx="46">
                  <c:v>3116</c:v>
                </c:pt>
                <c:pt idx="47">
                  <c:v>2957</c:v>
                </c:pt>
                <c:pt idx="48">
                  <c:v>2616</c:v>
                </c:pt>
              </c:numCache>
            </c:numRef>
          </c:val>
        </c:ser>
        <c:axId val="45158006"/>
        <c:axId val="3768871"/>
      </c:barChart>
      <c:catAx>
        <c:axId val="45158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768871"/>
        <c:crosses val="autoZero"/>
        <c:auto val="0"/>
        <c:lblOffset val="100"/>
        <c:tickLblSkip val="3"/>
        <c:tickMarkSkip val="2"/>
        <c:noMultiLvlLbl val="0"/>
      </c:catAx>
      <c:valAx>
        <c:axId val="3768871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202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58006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Wheat Exports</a:t>
            </a:r>
          </a:p>
        </c:rich>
      </c:tx>
      <c:layout>
        <c:manualLayout>
          <c:xMode val="factor"/>
          <c:yMode val="factor"/>
          <c:x val="0.03775"/>
          <c:y val="-0.02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052"/>
          <c:w val="0.866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Sheet'!$B$4:$B$52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Sheet'!$Q$4:$Q$52</c:f>
              <c:numCache>
                <c:ptCount val="49"/>
                <c:pt idx="0">
                  <c:v>1217</c:v>
                </c:pt>
                <c:pt idx="1">
                  <c:v>1019</c:v>
                </c:pt>
                <c:pt idx="2">
                  <c:v>1173</c:v>
                </c:pt>
                <c:pt idx="3">
                  <c:v>950</c:v>
                </c:pt>
                <c:pt idx="4">
                  <c:v>1124</c:v>
                </c:pt>
                <c:pt idx="5">
                  <c:v>1194</c:v>
                </c:pt>
                <c:pt idx="6">
                  <c:v>1375</c:v>
                </c:pt>
                <c:pt idx="7">
                  <c:v>1514</c:v>
                </c:pt>
                <c:pt idx="8">
                  <c:v>1771</c:v>
                </c:pt>
                <c:pt idx="9">
                  <c:v>1509</c:v>
                </c:pt>
                <c:pt idx="10">
                  <c:v>1426</c:v>
                </c:pt>
                <c:pt idx="11">
                  <c:v>1421</c:v>
                </c:pt>
                <c:pt idx="12">
                  <c:v>909</c:v>
                </c:pt>
                <c:pt idx="13">
                  <c:v>999</c:v>
                </c:pt>
                <c:pt idx="14">
                  <c:v>1588</c:v>
                </c:pt>
                <c:pt idx="15">
                  <c:v>1415</c:v>
                </c:pt>
                <c:pt idx="16">
                  <c:v>1232</c:v>
                </c:pt>
                <c:pt idx="17">
                  <c:v>1069.5</c:v>
                </c:pt>
                <c:pt idx="18">
                  <c:v>1282.3</c:v>
                </c:pt>
                <c:pt idx="19">
                  <c:v>1353.6</c:v>
                </c:pt>
                <c:pt idx="20">
                  <c:v>1227.8</c:v>
                </c:pt>
                <c:pt idx="21">
                  <c:v>1187.5</c:v>
                </c:pt>
                <c:pt idx="22">
                  <c:v>1241</c:v>
                </c:pt>
                <c:pt idx="23">
                  <c:v>1001.5</c:v>
                </c:pt>
                <c:pt idx="24">
                  <c:v>1040</c:v>
                </c:pt>
                <c:pt idx="25">
                  <c:v>1042</c:v>
                </c:pt>
                <c:pt idx="26">
                  <c:v>1089.5</c:v>
                </c:pt>
                <c:pt idx="27">
                  <c:v>1061.8</c:v>
                </c:pt>
                <c:pt idx="28">
                  <c:v>961.67</c:v>
                </c:pt>
                <c:pt idx="29">
                  <c:v>853.5999999999999</c:v>
                </c:pt>
                <c:pt idx="30">
                  <c:v>1158.8</c:v>
                </c:pt>
                <c:pt idx="31">
                  <c:v>1062.8</c:v>
                </c:pt>
                <c:pt idx="32">
                  <c:v>1008.8</c:v>
                </c:pt>
                <c:pt idx="33">
                  <c:v>909</c:v>
                </c:pt>
                <c:pt idx="34">
                  <c:v>1264</c:v>
                </c:pt>
                <c:pt idx="35">
                  <c:v>1015</c:v>
                </c:pt>
                <c:pt idx="36">
                  <c:v>881</c:v>
                </c:pt>
                <c:pt idx="37">
                  <c:v>1289</c:v>
                </c:pt>
                <c:pt idx="38">
                  <c:v>1048</c:v>
                </c:pt>
                <c:pt idx="39">
                  <c:v>1012</c:v>
                </c:pt>
                <c:pt idx="40">
                  <c:v>1176</c:v>
                </c:pt>
                <c:pt idx="41">
                  <c:v>864</c:v>
                </c:pt>
                <c:pt idx="42">
                  <c:v>778</c:v>
                </c:pt>
                <c:pt idx="43">
                  <c:v>1051</c:v>
                </c:pt>
                <c:pt idx="44">
                  <c:v>906</c:v>
                </c:pt>
                <c:pt idx="45">
                  <c:v>937</c:v>
                </c:pt>
                <c:pt idx="46">
                  <c:v>969</c:v>
                </c:pt>
                <c:pt idx="47">
                  <c:v>992</c:v>
                </c:pt>
                <c:pt idx="48">
                  <c:v>875</c:v>
                </c:pt>
              </c:numCache>
            </c:numRef>
          </c:val>
        </c:ser>
        <c:axId val="33919840"/>
        <c:axId val="36843105"/>
      </c:barChart>
      <c:catAx>
        <c:axId val="33919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843105"/>
        <c:crosses val="autoZero"/>
        <c:auto val="0"/>
        <c:lblOffset val="100"/>
        <c:tickLblSkip val="3"/>
        <c:tickMarkSkip val="2"/>
        <c:noMultiLvlLbl val="0"/>
      </c:catAx>
      <c:valAx>
        <c:axId val="3684310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9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1984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0.59975</cdr:x>
      <cdr:y>0.249</cdr:y>
    </cdr:from>
    <cdr:to>
      <cdr:x>0.9755</cdr:x>
      <cdr:y>0.3935</cdr:y>
    </cdr:to>
    <cdr:sp>
      <cdr:nvSpPr>
        <cdr:cNvPr id="1" name="Text Box 2"/>
        <cdr:cNvSpPr txBox="1">
          <a:spLocks noChangeArrowheads="1"/>
        </cdr:cNvSpPr>
      </cdr:nvSpPr>
      <cdr:spPr>
        <a:xfrm>
          <a:off x="2924175" y="838200"/>
          <a:ext cx="18288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2021 Estimate using USDA planted acreage estimate of 46.7 m. acres</a:t>
          </a:r>
        </a:p>
      </cdr:txBody>
    </cdr:sp>
  </cdr:relSizeAnchor>
  <cdr:relSizeAnchor xmlns:cdr="http://schemas.openxmlformats.org/drawingml/2006/chartDrawing">
    <cdr:from>
      <cdr:x>0.43225</cdr:x>
      <cdr:y>0.96925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05025" y="3295650"/>
          <a:ext cx="28194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0.9465</cdr:x>
      <cdr:y>0.35175</cdr:y>
    </cdr:from>
    <cdr:to>
      <cdr:x>0.97225</cdr:x>
      <cdr:y>0.526</cdr:y>
    </cdr:to>
    <cdr:sp>
      <cdr:nvSpPr>
        <cdr:cNvPr id="3" name="Line 5"/>
        <cdr:cNvSpPr>
          <a:spLocks/>
        </cdr:cNvSpPr>
      </cdr:nvSpPr>
      <cdr:spPr>
        <a:xfrm>
          <a:off x="4610100" y="1190625"/>
          <a:ext cx="123825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0.9525</cdr:y>
    </cdr:from>
    <cdr:to>
      <cdr:x>0.486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38500"/>
          <a:ext cx="24193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ffb892e-1756-4ef0-b485-f8099f74df24}" type="TxLink">
            <a:rPr lang="en-US" cap="none" sz="1100" b="1" i="0" u="none" baseline="0">
              <a:solidFill>
                <a:srgbClr val="000000"/>
              </a:solidFill>
            </a:rPr>
            <a:t>Source:  USDA WASDE Report 10.12.21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9525</xdr:colOff>
      <xdr:row>18</xdr:row>
      <xdr:rowOff>9525</xdr:rowOff>
    </xdr:from>
    <xdr:to>
      <xdr:col>7</xdr:col>
      <xdr:colOff>476250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0.4145</cdr:x>
      <cdr:y>0.07925</cdr:y>
    </cdr:from>
    <cdr:to>
      <cdr:x>0.85575</cdr:x>
      <cdr:y>0.19225</cdr:y>
    </cdr:to>
    <cdr:sp>
      <cdr:nvSpPr>
        <cdr:cNvPr id="1" name="Text Box 2"/>
        <cdr:cNvSpPr txBox="1">
          <a:spLocks noChangeArrowheads="1"/>
        </cdr:cNvSpPr>
      </cdr:nvSpPr>
      <cdr:spPr>
        <a:xfrm>
          <a:off x="2019300" y="266700"/>
          <a:ext cx="21526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2021 based on USDA yield estimate of 44.3 bu/A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bu/A</a:t>
          </a:r>
        </a:p>
      </cdr:txBody>
    </cdr:sp>
  </cdr:relSizeAnchor>
  <cdr:relSizeAnchor xmlns:cdr="http://schemas.openxmlformats.org/drawingml/2006/chartDrawing">
    <cdr:from>
      <cdr:x>0.43625</cdr:x>
      <cdr:y>0.97475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24075" y="3305175"/>
          <a:ext cx="28003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0.827</cdr:x>
      <cdr:y>0.12575</cdr:y>
    </cdr:from>
    <cdr:to>
      <cdr:x>0.96075</cdr:x>
      <cdr:y>0.29725</cdr:y>
    </cdr:to>
    <cdr:sp>
      <cdr:nvSpPr>
        <cdr:cNvPr id="3" name="Line 5"/>
        <cdr:cNvSpPr>
          <a:spLocks/>
        </cdr:cNvSpPr>
      </cdr:nvSpPr>
      <cdr:spPr>
        <a:xfrm>
          <a:off x="4029075" y="419100"/>
          <a:ext cx="64770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0.9545</cdr:y>
    </cdr:from>
    <cdr:to>
      <cdr:x>0.458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28975"/>
          <a:ext cx="22860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d1746b91-ffe5-4d42-a01c-db981d2b99e6}" type="TxLink">
            <a:rPr lang="en-US" cap="none" sz="1100" b="1" i="0" u="none" baseline="0">
              <a:solidFill>
                <a:srgbClr val="000000"/>
              </a:solidFill>
            </a:rPr>
            <a:t>Source:  USDA WASDE Report 10.12.21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0</xdr:colOff>
      <xdr:row>18</xdr:row>
      <xdr:rowOff>28575</xdr:rowOff>
    </xdr:from>
    <xdr:to>
      <xdr:col>7</xdr:col>
      <xdr:colOff>466725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29432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</cdr:x>
      <cdr:y>0.39275</cdr:y>
    </cdr:from>
    <cdr:to>
      <cdr:x>0.76</cdr:x>
      <cdr:y>0.44325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1323975"/>
          <a:ext cx="85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0.969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76600"/>
          <a:ext cx="27146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-0.0115</cdr:x>
      <cdr:y>0.9575</cdr:y>
    </cdr:from>
    <cdr:to>
      <cdr:x>0.4585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38500"/>
          <a:ext cx="2295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1dc7825-4c2c-4fae-a7f8-3782d755b18f}" type="TxLink">
            <a:rPr lang="en-US" cap="none" sz="1100" b="1" i="0" u="none" baseline="0">
              <a:solidFill>
                <a:srgbClr val="000000"/>
              </a:solidFill>
            </a:rPr>
            <a:t>Source:  USDA WASDE Report 10.12.21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3</xdr:col>
      <xdr:colOff>161925</xdr:colOff>
      <xdr:row>3</xdr:row>
      <xdr:rowOff>95250</xdr:rowOff>
    </xdr:from>
    <xdr:ext cx="2552700" cy="238125"/>
    <xdr:sp>
      <xdr:nvSpPr>
        <xdr:cNvPr id="2" name="Text Box 2"/>
        <xdr:cNvSpPr txBox="1">
          <a:spLocks noChangeArrowheads="1"/>
        </xdr:cNvSpPr>
      </xdr:nvSpPr>
      <xdr:spPr>
        <a:xfrm>
          <a:off x="1990725" y="581025"/>
          <a:ext cx="255270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2021 USDA Estimate of 46.7 m. acres</a:t>
          </a:r>
        </a:p>
      </xdr:txBody>
    </xdr:sp>
    <xdr:clientData fLocksWithSheet="0" fPrintsWithSheet="0"/>
  </xdr:oneCellAnchor>
  <xdr:twoCellAnchor>
    <xdr:from>
      <xdr:col>7</xdr:col>
      <xdr:colOff>9525</xdr:colOff>
      <xdr:row>5</xdr:row>
      <xdr:rowOff>47625</xdr:rowOff>
    </xdr:from>
    <xdr:to>
      <xdr:col>7</xdr:col>
      <xdr:colOff>257175</xdr:colOff>
      <xdr:row>14</xdr:row>
      <xdr:rowOff>57150</xdr:rowOff>
    </xdr:to>
    <xdr:sp>
      <xdr:nvSpPr>
        <xdr:cNvPr id="3" name="Line 5"/>
        <xdr:cNvSpPr>
          <a:spLocks/>
        </xdr:cNvSpPr>
      </xdr:nvSpPr>
      <xdr:spPr>
        <a:xfrm>
          <a:off x="4276725" y="857250"/>
          <a:ext cx="247650" cy="14668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28575</xdr:colOff>
      <xdr:row>18</xdr:row>
      <xdr:rowOff>9525</xdr:rowOff>
    </xdr:from>
    <xdr:to>
      <xdr:col>7</xdr:col>
      <xdr:colOff>495300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0.53675</cdr:x>
      <cdr:y>0.1245</cdr:y>
    </cdr:from>
    <cdr:to>
      <cdr:x>0.9455</cdr:x>
      <cdr:y>0.32775</cdr:y>
    </cdr:to>
    <cdr:sp>
      <cdr:nvSpPr>
        <cdr:cNvPr id="1" name="Text Box 2"/>
        <cdr:cNvSpPr txBox="1">
          <a:spLocks noChangeArrowheads="1"/>
        </cdr:cNvSpPr>
      </cdr:nvSpPr>
      <cdr:spPr>
        <a:xfrm>
          <a:off x="2609850" y="419100"/>
          <a:ext cx="1990725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2021 USDA estimated yield of 44.3 bu/A and USDA estimated 46.7 m. planted acres</a:t>
          </a:r>
        </a:p>
      </cdr:txBody>
    </cdr:sp>
  </cdr:relSizeAnchor>
  <cdr:relSizeAnchor xmlns:cdr="http://schemas.openxmlformats.org/drawingml/2006/chartDrawing">
    <cdr:from>
      <cdr:x>0.452</cdr:x>
      <cdr:y>0.97525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190750" y="3314700"/>
          <a:ext cx="2714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0.93075</cdr:x>
      <cdr:y>0.27575</cdr:y>
    </cdr:from>
    <cdr:to>
      <cdr:x>0.9605</cdr:x>
      <cdr:y>0.41475</cdr:y>
    </cdr:to>
    <cdr:sp>
      <cdr:nvSpPr>
        <cdr:cNvPr id="3" name="Line 5"/>
        <cdr:cNvSpPr>
          <a:spLocks/>
        </cdr:cNvSpPr>
      </cdr:nvSpPr>
      <cdr:spPr>
        <a:xfrm>
          <a:off x="4524375" y="933450"/>
          <a:ext cx="142875" cy="4762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0.94875</cdr:y>
    </cdr:from>
    <cdr:to>
      <cdr:x>0.44875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3837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49a95d7-9388-4216-a429-ae697f382084}" type="TxLink">
            <a:rPr lang="en-US" cap="none" sz="1100" b="1" i="0" u="none" baseline="0">
              <a:solidFill>
                <a:srgbClr val="000000"/>
              </a:solidFill>
            </a:rPr>
            <a:t>Source:  USDA WASDE Report 10.12.21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600075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672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38100</xdr:rowOff>
    </xdr:from>
    <xdr:to>
      <xdr:col>7</xdr:col>
      <xdr:colOff>485775</xdr:colOff>
      <xdr:row>20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5275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0.12075</cdr:y>
    </cdr:from>
    <cdr:to>
      <cdr:x>0.9455</cdr:x>
      <cdr:y>0.24225</cdr:y>
    </cdr:to>
    <cdr:sp>
      <cdr:nvSpPr>
        <cdr:cNvPr id="1" name="Text Box 2"/>
        <cdr:cNvSpPr txBox="1">
          <a:spLocks noChangeArrowheads="1"/>
        </cdr:cNvSpPr>
      </cdr:nvSpPr>
      <cdr:spPr>
        <a:xfrm>
          <a:off x="3429000" y="400050"/>
          <a:ext cx="11811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2021 Estimate</a:t>
          </a:r>
        </a:p>
      </cdr:txBody>
    </cdr:sp>
  </cdr:relSizeAnchor>
  <cdr:relSizeAnchor xmlns:cdr="http://schemas.openxmlformats.org/drawingml/2006/chartDrawing">
    <cdr:from>
      <cdr:x>0.468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76475" y="3248025"/>
          <a:ext cx="2647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0.907</cdr:x>
      <cdr:y>0.2045</cdr:y>
    </cdr:from>
    <cdr:to>
      <cdr:x>0.9455</cdr:x>
      <cdr:y>0.425</cdr:y>
    </cdr:to>
    <cdr:sp>
      <cdr:nvSpPr>
        <cdr:cNvPr id="3" name="Line 5"/>
        <cdr:cNvSpPr>
          <a:spLocks/>
        </cdr:cNvSpPr>
      </cdr:nvSpPr>
      <cdr:spPr>
        <a:xfrm>
          <a:off x="4419600" y="685800"/>
          <a:ext cx="190500" cy="7429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0.45575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19450"/>
          <a:ext cx="22764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5d6a8d37-ce5c-44a6-a384-ee6dde4d5865}" type="TxLink">
            <a:rPr lang="en-US" cap="none" sz="1100" b="1" i="0" u="none" baseline="0">
              <a:solidFill>
                <a:srgbClr val="000000"/>
              </a:solidFill>
            </a:rPr>
            <a:t>Source:  USDA WASDE Report 10.12.21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9525</xdr:rowOff>
    </xdr:from>
    <xdr:to>
      <xdr:col>7</xdr:col>
      <xdr:colOff>485775</xdr:colOff>
      <xdr:row>20</xdr:row>
      <xdr:rowOff>47625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2417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0.7545</cdr:x>
      <cdr:y>0.2885</cdr:y>
    </cdr:from>
    <cdr:to>
      <cdr:x>0.7705</cdr:x>
      <cdr:y>0.33925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76650" y="971550"/>
          <a:ext cx="76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</cdr:x>
      <cdr:y>0.96025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09800" y="3248025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-0.0105</cdr:x>
      <cdr:y>0.9515</cdr:y>
    </cdr:from>
    <cdr:to>
      <cdr:x>0.458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19450"/>
          <a:ext cx="2286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90e478f9-fed4-4b7f-be95-8fb5546d2695}" type="TxLink">
            <a:rPr lang="en-US" cap="none" sz="1100" b="1" i="0" u="none" baseline="0">
              <a:solidFill>
                <a:srgbClr val="000000"/>
              </a:solidFill>
            </a:rPr>
            <a:t>Source:  USDA WASDE Report 10.12.21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4876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238125</xdr:colOff>
      <xdr:row>2</xdr:row>
      <xdr:rowOff>104775</xdr:rowOff>
    </xdr:from>
    <xdr:to>
      <xdr:col>7</xdr:col>
      <xdr:colOff>342900</xdr:colOff>
      <xdr:row>3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86125" y="428625"/>
          <a:ext cx="13239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2021 Estimate</a:t>
          </a:r>
        </a:p>
      </xdr:txBody>
    </xdr:sp>
    <xdr:clientData fLocksWithSheet="0" fPrintsWithSheet="0"/>
  </xdr:twoCellAnchor>
  <xdr:twoCellAnchor>
    <xdr:from>
      <xdr:col>7</xdr:col>
      <xdr:colOff>171450</xdr:colOff>
      <xdr:row>3</xdr:row>
      <xdr:rowOff>85725</xdr:rowOff>
    </xdr:from>
    <xdr:to>
      <xdr:col>7</xdr:col>
      <xdr:colOff>295275</xdr:colOff>
      <xdr:row>6</xdr:row>
      <xdr:rowOff>95250</xdr:rowOff>
    </xdr:to>
    <xdr:sp>
      <xdr:nvSpPr>
        <xdr:cNvPr id="3" name="Line 5"/>
        <xdr:cNvSpPr>
          <a:spLocks/>
        </xdr:cNvSpPr>
      </xdr:nvSpPr>
      <xdr:spPr>
        <a:xfrm>
          <a:off x="4438650" y="571500"/>
          <a:ext cx="123825" cy="495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19050</xdr:colOff>
      <xdr:row>18</xdr:row>
      <xdr:rowOff>0</xdr:rowOff>
    </xdr:from>
    <xdr:to>
      <xdr:col>7</xdr:col>
      <xdr:colOff>514350</xdr:colOff>
      <xdr:row>20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1465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0.66125</cdr:x>
      <cdr:y>0.2085</cdr:y>
    </cdr:from>
    <cdr:to>
      <cdr:x>0.8565</cdr:x>
      <cdr:y>0.26825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19500" y="704850"/>
          <a:ext cx="1066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0.5085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781300" y="3257550"/>
          <a:ext cx="27432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-0.00925</cdr:x>
      <cdr:y>0.95175</cdr:y>
    </cdr:from>
    <cdr:to>
      <cdr:x>0.46625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28975"/>
          <a:ext cx="26098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92d9f7d-9a19-492a-ba8e-0b20268d946b}" type="TxLink">
            <a:rPr lang="en-US" cap="none" sz="1100" b="1" i="0" u="none" baseline="0">
              <a:solidFill>
                <a:srgbClr val="000000"/>
              </a:solidFill>
            </a:rPr>
            <a:t>Source:  USDA WASDE Report 10.12.21</a:t>
          </a:fld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486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7</xdr:col>
      <xdr:colOff>38100</xdr:colOff>
      <xdr:row>18</xdr:row>
      <xdr:rowOff>19050</xdr:rowOff>
    </xdr:from>
    <xdr:to>
      <xdr:col>8</xdr:col>
      <xdr:colOff>466725</xdr:colOff>
      <xdr:row>20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05300" y="2933700"/>
          <a:ext cx="1038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0.46975</cdr:x>
      <cdr:y>0.972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286000" y="3305175"/>
          <a:ext cx="26384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0.921</cdr:x>
      <cdr:y>0.19825</cdr:y>
    </cdr:from>
    <cdr:to>
      <cdr:x>0.95975</cdr:x>
      <cdr:y>0.4715</cdr:y>
    </cdr:to>
    <cdr:sp>
      <cdr:nvSpPr>
        <cdr:cNvPr id="2" name="Line 5"/>
        <cdr:cNvSpPr>
          <a:spLocks/>
        </cdr:cNvSpPr>
      </cdr:nvSpPr>
      <cdr:spPr>
        <a:xfrm>
          <a:off x="4486275" y="666750"/>
          <a:ext cx="190500" cy="9334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-0.0105</cdr:x>
      <cdr:y>0.946</cdr:y>
    </cdr:from>
    <cdr:to>
      <cdr:x>0.456</cdr:x>
      <cdr:y>1</cdr:y>
    </cdr:to>
    <cdr:sp textlink="'Wheat Annual Balance Sheet'!$B$2">
      <cdr:nvSpPr>
        <cdr:cNvPr id="3" name="Text Box 1"/>
        <cdr:cNvSpPr txBox="1">
          <a:spLocks noChangeArrowheads="1"/>
        </cdr:cNvSpPr>
      </cdr:nvSpPr>
      <cdr:spPr>
        <a:xfrm>
          <a:off x="-47624" y="3209925"/>
          <a:ext cx="22764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fb4d01cd-88f2-4275-85d2-430752452894}" type="TxLink">
            <a:rPr lang="en-US" cap="none" sz="1100" b="1" i="0" u="none" baseline="0">
              <a:solidFill>
                <a:srgbClr val="000000"/>
              </a:solidFill>
            </a:rPr>
            <a:t>Source:  USDA WASDE Report 10.12.21</a:t>
          </a:fld>
        </a:p>
      </cdr:txBody>
    </cdr:sp>
  </cdr:relSizeAnchor>
  <cdr:relSizeAnchor xmlns:cdr="http://schemas.openxmlformats.org/drawingml/2006/chartDrawing">
    <cdr:from>
      <cdr:x>0.4755</cdr:x>
      <cdr:y>0.0925</cdr:y>
    </cdr:from>
    <cdr:to>
      <cdr:x>0.9605</cdr:x>
      <cdr:y>0.21475</cdr:y>
    </cdr:to>
    <cdr:sp>
      <cdr:nvSpPr>
        <cdr:cNvPr id="4" name="Text Box 2"/>
        <cdr:cNvSpPr txBox="1">
          <a:spLocks noChangeArrowheads="1"/>
        </cdr:cNvSpPr>
      </cdr:nvSpPr>
      <cdr:spPr>
        <a:xfrm>
          <a:off x="2314575" y="314325"/>
          <a:ext cx="23622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2021 USDA estimated yield of 44.3 bu/A and USDA estimated 46.7 m. planted acres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38100</xdr:colOff>
      <xdr:row>18</xdr:row>
      <xdr:rowOff>19050</xdr:rowOff>
    </xdr:from>
    <xdr:to>
      <xdr:col>7</xdr:col>
      <xdr:colOff>533400</xdr:colOff>
      <xdr:row>20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33700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0.6815</cdr:x>
      <cdr:y>0.91975</cdr:y>
    </cdr:from>
    <cdr:to>
      <cdr:x>0.68475</cdr:x>
      <cdr:y>0.921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3276600"/>
          <a:ext cx="190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-0.00925</cdr:x>
      <cdr:y>0.96275</cdr:y>
    </cdr:from>
    <cdr:to>
      <cdr:x>0.41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438525"/>
          <a:ext cx="2295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20b0161d-f1bd-4365-bb80-8bd5e37db675}" type="TxLink">
            <a:rPr lang="en-US" cap="none" sz="1100" b="1" i="0" u="none" baseline="0">
              <a:solidFill>
                <a:srgbClr val="000000"/>
              </a:solidFill>
            </a:rPr>
            <a:t>Source:  USDA WASDE Report 10.12.21</a:t>
          </a:fld>
        </a:p>
      </cdr:txBody>
    </cdr:sp>
  </cdr:relSizeAnchor>
  <cdr:relSizeAnchor xmlns:cdr="http://schemas.openxmlformats.org/drawingml/2006/chartDrawing">
    <cdr:from>
      <cdr:x>0.506</cdr:x>
      <cdr:y>0.957</cdr:y>
    </cdr:from>
    <cdr:to>
      <cdr:x>1</cdr:x>
      <cdr:y>1</cdr:y>
    </cdr:to>
    <cdr:sp>
      <cdr:nvSpPr>
        <cdr:cNvPr id="3" name="Text Box 4"/>
        <cdr:cNvSpPr txBox="1">
          <a:spLocks noChangeArrowheads="1"/>
        </cdr:cNvSpPr>
      </cdr:nvSpPr>
      <cdr:spPr>
        <a:xfrm>
          <a:off x="2771775" y="3409950"/>
          <a:ext cx="2762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</xdr:row>
      <xdr:rowOff>38100</xdr:rowOff>
    </xdr:from>
    <xdr:to>
      <xdr:col>8</xdr:col>
      <xdr:colOff>285750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>
          <a:off x="5029200" y="523875"/>
          <a:ext cx="1333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581025</xdr:colOff>
      <xdr:row>2</xdr:row>
      <xdr:rowOff>66675</xdr:rowOff>
    </xdr:from>
    <xdr:to>
      <xdr:col>8</xdr:col>
      <xdr:colOff>180975</xdr:colOff>
      <xdr:row>3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238625" y="390525"/>
          <a:ext cx="819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2021 estimate </a:t>
          </a:r>
        </a:p>
      </xdr:txBody>
    </xdr:sp>
    <xdr:clientData/>
  </xdr:twoCellAnchor>
  <xdr:twoCellAnchor editAs="oneCell">
    <xdr:from>
      <xdr:col>7</xdr:col>
      <xdr:colOff>19050</xdr:colOff>
      <xdr:row>18</xdr:row>
      <xdr:rowOff>142875</xdr:rowOff>
    </xdr:from>
    <xdr:to>
      <xdr:col>8</xdr:col>
      <xdr:colOff>514350</xdr:colOff>
      <xdr:row>21</xdr:row>
      <xdr:rowOff>28575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3057525"/>
          <a:ext cx="1104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</cdr:x>
      <cdr:y>0.25</cdr:y>
    </cdr:from>
    <cdr:to>
      <cdr:x>0.9735</cdr:x>
      <cdr:y>0.3035</cdr:y>
    </cdr:to>
    <cdr:sp>
      <cdr:nvSpPr>
        <cdr:cNvPr id="1" name="Text Box 2"/>
        <cdr:cNvSpPr txBox="1">
          <a:spLocks noChangeArrowheads="1"/>
        </cdr:cNvSpPr>
      </cdr:nvSpPr>
      <cdr:spPr>
        <a:xfrm>
          <a:off x="4057650" y="847725"/>
          <a:ext cx="10096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2021 Estimate</a:t>
          </a:r>
        </a:p>
      </cdr:txBody>
    </cdr:sp>
  </cdr:relSizeAnchor>
  <cdr:relSizeAnchor xmlns:cdr="http://schemas.openxmlformats.org/drawingml/2006/chartDrawing">
    <cdr:from>
      <cdr:x>0.4615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400300" y="3257550"/>
          <a:ext cx="28479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0.94625</cdr:x>
      <cdr:y>0.30425</cdr:y>
    </cdr:from>
    <cdr:to>
      <cdr:x>0.9685</cdr:x>
      <cdr:y>0.57075</cdr:y>
    </cdr:to>
    <cdr:sp>
      <cdr:nvSpPr>
        <cdr:cNvPr id="3" name="Line 5"/>
        <cdr:cNvSpPr>
          <a:spLocks/>
        </cdr:cNvSpPr>
      </cdr:nvSpPr>
      <cdr:spPr>
        <a:xfrm>
          <a:off x="4924425" y="1028700"/>
          <a:ext cx="114300" cy="904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0.9605</cdr:y>
    </cdr:from>
    <cdr:to>
      <cdr:x>0.459</cdr:x>
      <cdr:y>1</cdr:y>
    </cdr:to>
    <cdr:sp textlink="'Wheat Annual Balance Sheet'!$B$2">
      <cdr:nvSpPr>
        <cdr:cNvPr id="4" name="Text Box 1"/>
        <cdr:cNvSpPr txBox="1">
          <a:spLocks noChangeArrowheads="1"/>
        </cdr:cNvSpPr>
      </cdr:nvSpPr>
      <cdr:spPr>
        <a:xfrm>
          <a:off x="-47624" y="3257550"/>
          <a:ext cx="24384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e198dfd8-3134-451b-b20a-20b6a120a37b}" type="TxLink">
            <a:rPr lang="en-US" cap="none" sz="1100" b="1" i="0" u="none" baseline="0">
              <a:solidFill>
                <a:srgbClr val="000000"/>
              </a:solidFill>
            </a:rPr>
            <a:t>Source:  USDA WASDE Report 10.12.21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333375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2101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19050</xdr:colOff>
      <xdr:row>18</xdr:row>
      <xdr:rowOff>19050</xdr:rowOff>
    </xdr:from>
    <xdr:to>
      <xdr:col>7</xdr:col>
      <xdr:colOff>485775</xdr:colOff>
      <xdr:row>20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76650" y="2933700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0.76725</cdr:x>
      <cdr:y>0.0825</cdr:y>
    </cdr:from>
    <cdr:to>
      <cdr:x>0.98275</cdr:x>
      <cdr:y>0.135</cdr:y>
    </cdr:to>
    <cdr:sp>
      <cdr:nvSpPr>
        <cdr:cNvPr id="1" name="Text Box 2"/>
        <cdr:cNvSpPr txBox="1">
          <a:spLocks noChangeArrowheads="1"/>
        </cdr:cNvSpPr>
      </cdr:nvSpPr>
      <cdr:spPr>
        <a:xfrm>
          <a:off x="3733800" y="276225"/>
          <a:ext cx="10477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2021 Estimate</a:t>
          </a:r>
        </a:p>
      </cdr:txBody>
    </cdr:sp>
  </cdr:relSizeAnchor>
  <cdr:relSizeAnchor xmlns:cdr="http://schemas.openxmlformats.org/drawingml/2006/chartDrawing">
    <cdr:from>
      <cdr:x>0.462</cdr:x>
      <cdr:y>0.9605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247900" y="3257550"/>
          <a:ext cx="26765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www.AgManager.info</a:t>
          </a:r>
        </a:p>
      </cdr:txBody>
    </cdr:sp>
  </cdr:relSizeAnchor>
  <cdr:relSizeAnchor xmlns:cdr="http://schemas.openxmlformats.org/drawingml/2006/chartDrawing">
    <cdr:from>
      <cdr:x>0.9275</cdr:x>
      <cdr:y>0.1475</cdr:y>
    </cdr:from>
    <cdr:to>
      <cdr:x>0.95975</cdr:x>
      <cdr:y>0.22325</cdr:y>
    </cdr:to>
    <cdr:sp>
      <cdr:nvSpPr>
        <cdr:cNvPr id="3" name="Line 5"/>
        <cdr:cNvSpPr>
          <a:spLocks/>
        </cdr:cNvSpPr>
      </cdr:nvSpPr>
      <cdr:spPr>
        <a:xfrm>
          <a:off x="4514850" y="495300"/>
          <a:ext cx="1619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48768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3</xdr:col>
      <xdr:colOff>561975</xdr:colOff>
      <xdr:row>21</xdr:row>
      <xdr:rowOff>9525</xdr:rowOff>
    </xdr:to>
    <xdr:sp textlink="'Wheat Annual Balance Sheet'!B2">
      <xdr:nvSpPr>
        <xdr:cNvPr id="2" name="Text Box 1"/>
        <xdr:cNvSpPr txBox="1">
          <a:spLocks noChangeArrowheads="1"/>
        </xdr:cNvSpPr>
      </xdr:nvSpPr>
      <xdr:spPr>
        <a:xfrm>
          <a:off x="0" y="3238500"/>
          <a:ext cx="239077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 anchor="b"/>
        <a:p>
          <a:pPr algn="l">
            <a:defRPr/>
          </a:pPr>
          <a:fld id="{38b22394-1f60-46d4-8f2e-96af260bdb95}" type="TxLink">
            <a:rPr lang="en-US" cap="none" sz="1100" b="1" i="0" u="none" baseline="0">
              <a:solidFill>
                <a:srgbClr val="000000"/>
              </a:solidFill>
            </a:rPr>
            <a:t>Source:  USDA WASDE Report 10.12.21</a:t>
          </a:fld>
        </a:p>
      </xdr:txBody>
    </xdr:sp>
    <xdr:clientData fLocksWithSheet="0" fPrintsWithSheet="0"/>
  </xdr:twoCellAnchor>
  <xdr:twoCellAnchor editAs="oneCell">
    <xdr:from>
      <xdr:col>6</xdr:col>
      <xdr:colOff>38100</xdr:colOff>
      <xdr:row>17</xdr:row>
      <xdr:rowOff>152400</xdr:rowOff>
    </xdr:from>
    <xdr:to>
      <xdr:col>7</xdr:col>
      <xdr:colOff>504825</xdr:colOff>
      <xdr:row>20</xdr:row>
      <xdr:rowOff>28575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2905125"/>
          <a:ext cx="1076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0.46575</cdr:x>
      <cdr:y>0.97225</cdr:y>
    </cdr:from>
    <cdr:to>
      <cdr:x>1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2266950" y="3305175"/>
          <a:ext cx="26479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36576" bIns="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www.AgManager.info</a:t>
          </a:r>
        </a:p>
      </cdr:txBody>
    </cdr:sp>
  </cdr:relSizeAnchor>
  <cdr:relSizeAnchor xmlns:cdr="http://schemas.openxmlformats.org/drawingml/2006/chartDrawing">
    <cdr:from>
      <cdr:x>-0.011</cdr:x>
      <cdr:y>0.93125</cdr:y>
    </cdr:from>
    <cdr:to>
      <cdr:x>0.4585</cdr:x>
      <cdr:y>1</cdr:y>
    </cdr:to>
    <cdr:sp textlink="'Wheat Annual Balance Sheet'!$B$2">
      <cdr:nvSpPr>
        <cdr:cNvPr id="2" name="Text Box 1"/>
        <cdr:cNvSpPr txBox="1">
          <a:spLocks noChangeArrowheads="1"/>
        </cdr:cNvSpPr>
      </cdr:nvSpPr>
      <cdr:spPr>
        <a:xfrm>
          <a:off x="-47624" y="3162300"/>
          <a:ext cx="2286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 anchor="b"/>
        <a:p>
          <a:pPr algn="l">
            <a:defRPr/>
          </a:pPr>
          <a:fld id="{cfcbf841-50c6-493c-9ccd-8969c0f5d6d8}" type="TxLink">
            <a:rPr lang="en-US" cap="none" sz="1100" b="1" i="0" u="none" baseline="0">
              <a:solidFill>
                <a:srgbClr val="000000"/>
              </a:solidFill>
            </a:rPr>
            <a:t>Source:  USDA WASDE Report 10.12.21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D81"/>
  <sheetViews>
    <sheetView tabSelected="1" zoomScalePageLayoutView="0" workbookViewId="0" topLeftCell="A1">
      <pane xSplit="2" ySplit="6" topLeftCell="AN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Y4" sqref="AY4"/>
    </sheetView>
  </sheetViews>
  <sheetFormatPr defaultColWidth="9.7109375" defaultRowHeight="12.75"/>
  <cols>
    <col min="1" max="1" width="3.7109375" style="4" customWidth="1"/>
    <col min="2" max="2" width="41.00390625" style="4" customWidth="1"/>
    <col min="3" max="51" width="9.140625" style="4" customWidth="1"/>
    <col min="52" max="52" width="4.7109375" style="4" customWidth="1"/>
    <col min="53" max="16384" width="9.7109375" style="4" customWidth="1"/>
  </cols>
  <sheetData>
    <row r="1" spans="2:24" ht="12.75">
      <c r="B1" s="77" t="s">
        <v>139</v>
      </c>
      <c r="C1" s="2"/>
      <c r="D1" s="2"/>
      <c r="X1" s="5"/>
    </row>
    <row r="2" spans="2:3" ht="12.75">
      <c r="B2" s="70" t="s">
        <v>140</v>
      </c>
      <c r="C2" s="70"/>
    </row>
    <row r="3" spans="2:51" ht="12.75">
      <c r="B3" s="15" t="str">
        <f>'Wheat Annual Balance Sheet'!B2&amp;" "&amp;"&amp; K-State Ag. Econ. Dept."</f>
        <v>Source:  USDA WASDE Report 10.12.21 &amp; K-State Ag. Econ. Dept.</v>
      </c>
      <c r="AF3" s="4">
        <f>AF9/AF8</f>
        <v>0.7595356550580431</v>
      </c>
      <c r="AG3" s="4">
        <f>AG9/AG8</f>
        <v>0.855072463768116</v>
      </c>
      <c r="AH3" s="4">
        <f>AH9/AH8</f>
        <v>0.8375209380234505</v>
      </c>
      <c r="AI3" s="4">
        <f>AVERAGE(AF3:AH3)</f>
        <v>0.8173763522832033</v>
      </c>
      <c r="AN3" s="100"/>
      <c r="AP3" s="100"/>
      <c r="AQ3" s="100"/>
      <c r="AS3" s="100"/>
      <c r="AT3" s="100"/>
      <c r="AU3" s="100"/>
      <c r="AV3" s="100"/>
      <c r="AW3"/>
      <c r="AX3"/>
      <c r="AY3"/>
    </row>
    <row r="4" spans="3:58" ht="12.75">
      <c r="C4" s="6" t="s">
        <v>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P4" s="6" t="s">
        <v>0</v>
      </c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I4" s="7"/>
      <c r="AJ4" s="7"/>
      <c r="AK4" s="7"/>
      <c r="AL4" s="8"/>
      <c r="AM4" s="8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71" t="s">
        <v>127</v>
      </c>
      <c r="BA4"/>
      <c r="BB4"/>
      <c r="BC4"/>
      <c r="BD4"/>
      <c r="BE4"/>
      <c r="BF4"/>
    </row>
    <row r="5" spans="3:58" ht="12.75">
      <c r="C5" s="95">
        <v>73</v>
      </c>
      <c r="D5" s="95">
        <v>74</v>
      </c>
      <c r="E5" s="95">
        <v>75</v>
      </c>
      <c r="F5" s="95">
        <v>76</v>
      </c>
      <c r="G5" s="95">
        <v>77</v>
      </c>
      <c r="H5" s="95">
        <v>78</v>
      </c>
      <c r="I5" s="95">
        <v>79</v>
      </c>
      <c r="J5" s="95">
        <v>80</v>
      </c>
      <c r="K5" s="95">
        <v>81</v>
      </c>
      <c r="L5" s="95">
        <v>82</v>
      </c>
      <c r="M5" s="95">
        <v>83</v>
      </c>
      <c r="N5" s="95">
        <v>84</v>
      </c>
      <c r="O5" s="95">
        <v>85</v>
      </c>
      <c r="P5" s="95">
        <v>86</v>
      </c>
      <c r="Q5" s="95">
        <v>87</v>
      </c>
      <c r="R5" s="95">
        <v>88</v>
      </c>
      <c r="S5" s="95">
        <v>89</v>
      </c>
      <c r="T5" s="95">
        <v>90</v>
      </c>
      <c r="U5" s="95">
        <v>91</v>
      </c>
      <c r="V5" s="95">
        <v>92</v>
      </c>
      <c r="W5" s="95">
        <v>93</v>
      </c>
      <c r="X5" s="95">
        <v>94</v>
      </c>
      <c r="Y5" s="95">
        <v>95</v>
      </c>
      <c r="Z5" s="95">
        <v>96</v>
      </c>
      <c r="AA5" s="95">
        <v>97</v>
      </c>
      <c r="AB5" s="95">
        <v>98</v>
      </c>
      <c r="AC5" s="95">
        <v>99</v>
      </c>
      <c r="AD5" s="96" t="s">
        <v>102</v>
      </c>
      <c r="AE5" s="96" t="s">
        <v>103</v>
      </c>
      <c r="AF5" s="96" t="s">
        <v>104</v>
      </c>
      <c r="AG5" s="96" t="s">
        <v>105</v>
      </c>
      <c r="AH5" s="96" t="s">
        <v>113</v>
      </c>
      <c r="AI5" s="97" t="s">
        <v>114</v>
      </c>
      <c r="AJ5" s="97" t="s">
        <v>116</v>
      </c>
      <c r="AK5" s="97" t="s">
        <v>118</v>
      </c>
      <c r="AL5" s="97" t="s">
        <v>120</v>
      </c>
      <c r="AM5" s="97" t="s">
        <v>123</v>
      </c>
      <c r="AN5" s="97">
        <v>10</v>
      </c>
      <c r="AO5" s="97">
        <v>11</v>
      </c>
      <c r="AP5" s="97">
        <v>12</v>
      </c>
      <c r="AQ5" s="97">
        <v>13</v>
      </c>
      <c r="AR5" s="97">
        <v>14</v>
      </c>
      <c r="AS5" s="97">
        <v>15</v>
      </c>
      <c r="AT5" s="97">
        <v>16</v>
      </c>
      <c r="AU5" s="97">
        <v>17</v>
      </c>
      <c r="AV5" s="97">
        <v>18</v>
      </c>
      <c r="AW5" s="97">
        <v>19</v>
      </c>
      <c r="AX5" s="97">
        <v>20</v>
      </c>
      <c r="AY5" s="98">
        <v>21</v>
      </c>
      <c r="BA5"/>
      <c r="BB5"/>
      <c r="BC5"/>
      <c r="BD5"/>
      <c r="BE5"/>
      <c r="BF5"/>
    </row>
    <row r="6" spans="2:160" ht="13.5" thickBot="1">
      <c r="B6" s="9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12</v>
      </c>
      <c r="N6" s="10" t="s">
        <v>13</v>
      </c>
      <c r="O6" s="10" t="s">
        <v>14</v>
      </c>
      <c r="P6" s="10" t="s">
        <v>15</v>
      </c>
      <c r="Q6" s="10" t="s">
        <v>16</v>
      </c>
      <c r="R6" s="10" t="s">
        <v>17</v>
      </c>
      <c r="S6" s="10" t="s">
        <v>18</v>
      </c>
      <c r="T6" s="10" t="s">
        <v>19</v>
      </c>
      <c r="U6" s="10" t="s">
        <v>20</v>
      </c>
      <c r="V6" s="10" t="s">
        <v>21</v>
      </c>
      <c r="W6" s="10" t="s">
        <v>22</v>
      </c>
      <c r="X6" s="10" t="s">
        <v>23</v>
      </c>
      <c r="Y6" s="10" t="s">
        <v>24</v>
      </c>
      <c r="Z6" s="10" t="s">
        <v>25</v>
      </c>
      <c r="AA6" s="10" t="s">
        <v>26</v>
      </c>
      <c r="AB6" s="10" t="s">
        <v>106</v>
      </c>
      <c r="AC6" s="10" t="s">
        <v>108</v>
      </c>
      <c r="AD6" s="11" t="s">
        <v>107</v>
      </c>
      <c r="AE6" s="11" t="s">
        <v>109</v>
      </c>
      <c r="AF6" s="11" t="s">
        <v>110</v>
      </c>
      <c r="AG6" s="11" t="s">
        <v>111</v>
      </c>
      <c r="AH6" s="11" t="s">
        <v>112</v>
      </c>
      <c r="AI6" s="12" t="s">
        <v>115</v>
      </c>
      <c r="AJ6" s="12" t="s">
        <v>117</v>
      </c>
      <c r="AK6" s="12" t="s">
        <v>119</v>
      </c>
      <c r="AL6" s="12" t="s">
        <v>121</v>
      </c>
      <c r="AM6" s="12" t="s">
        <v>124</v>
      </c>
      <c r="AN6" s="12" t="s">
        <v>125</v>
      </c>
      <c r="AO6" s="12" t="s">
        <v>128</v>
      </c>
      <c r="AP6" s="12" t="s">
        <v>129</v>
      </c>
      <c r="AQ6" s="12" t="s">
        <v>130</v>
      </c>
      <c r="AR6" s="12" t="s">
        <v>131</v>
      </c>
      <c r="AS6" s="12" t="s">
        <v>132</v>
      </c>
      <c r="AT6" s="12" t="s">
        <v>133</v>
      </c>
      <c r="AU6" s="107" t="s">
        <v>134</v>
      </c>
      <c r="AV6" s="107" t="s">
        <v>135</v>
      </c>
      <c r="AW6" s="107" t="s">
        <v>136</v>
      </c>
      <c r="AX6" s="107" t="s">
        <v>137</v>
      </c>
      <c r="AY6" s="106" t="s">
        <v>138</v>
      </c>
      <c r="BA6"/>
      <c r="BB6"/>
      <c r="BC6"/>
      <c r="BD6"/>
      <c r="BE6"/>
      <c r="BF6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</row>
    <row r="7" spans="2:58" ht="12.75"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2"/>
      <c r="BA7"/>
      <c r="BB7"/>
      <c r="BC7"/>
      <c r="BD7"/>
      <c r="BE7"/>
      <c r="BF7"/>
    </row>
    <row r="8" spans="2:160" ht="12.75">
      <c r="B8" s="16" t="s">
        <v>27</v>
      </c>
      <c r="C8" s="86">
        <v>59.3</v>
      </c>
      <c r="D8" s="86">
        <v>71.044</v>
      </c>
      <c r="E8" s="86">
        <v>74.9</v>
      </c>
      <c r="F8" s="86">
        <v>80.4</v>
      </c>
      <c r="G8" s="86">
        <v>75.4</v>
      </c>
      <c r="H8" s="86">
        <v>66</v>
      </c>
      <c r="I8" s="86">
        <v>71.4</v>
      </c>
      <c r="J8" s="86">
        <v>80.8</v>
      </c>
      <c r="K8" s="86">
        <v>88.3</v>
      </c>
      <c r="L8" s="86">
        <v>86.2</v>
      </c>
      <c r="M8" s="86">
        <v>76.4</v>
      </c>
      <c r="N8" s="86">
        <v>79.2</v>
      </c>
      <c r="O8" s="86">
        <v>75.5</v>
      </c>
      <c r="P8" s="86">
        <v>71.998</v>
      </c>
      <c r="Q8" s="86">
        <v>65.829</v>
      </c>
      <c r="R8" s="86">
        <v>65.529</v>
      </c>
      <c r="S8" s="86">
        <v>76.615</v>
      </c>
      <c r="T8" s="86">
        <v>77.041</v>
      </c>
      <c r="U8" s="86">
        <v>69.881</v>
      </c>
      <c r="V8" s="86">
        <v>72.219</v>
      </c>
      <c r="W8" s="86">
        <v>72.168</v>
      </c>
      <c r="X8" s="86">
        <v>70.349</v>
      </c>
      <c r="Y8" s="86">
        <v>69.031</v>
      </c>
      <c r="Z8" s="86">
        <v>75.105</v>
      </c>
      <c r="AA8" s="86">
        <v>70.412</v>
      </c>
      <c r="AB8" s="86">
        <v>65.871</v>
      </c>
      <c r="AC8" s="86">
        <v>62.714000000000006</v>
      </c>
      <c r="AD8" s="86">
        <v>62.629</v>
      </c>
      <c r="AE8" s="86">
        <v>59.6</v>
      </c>
      <c r="AF8" s="86">
        <v>60.3</v>
      </c>
      <c r="AG8" s="86">
        <v>62.1</v>
      </c>
      <c r="AH8" s="87">
        <v>59.7</v>
      </c>
      <c r="AI8" s="87">
        <v>57.2</v>
      </c>
      <c r="AJ8" s="87">
        <v>57.3</v>
      </c>
      <c r="AK8" s="87">
        <v>60.4</v>
      </c>
      <c r="AL8" s="87">
        <v>63.2</v>
      </c>
      <c r="AM8" s="87">
        <v>59.2</v>
      </c>
      <c r="AN8" s="87">
        <v>53.6</v>
      </c>
      <c r="AO8" s="87">
        <v>54.4</v>
      </c>
      <c r="AP8" s="87">
        <v>55.3</v>
      </c>
      <c r="AQ8" s="87">
        <v>56.2</v>
      </c>
      <c r="AR8" s="87">
        <v>56.8</v>
      </c>
      <c r="AS8" s="87">
        <v>55</v>
      </c>
      <c r="AT8" s="87">
        <v>50.1</v>
      </c>
      <c r="AU8" s="87">
        <v>46.1</v>
      </c>
      <c r="AV8" s="87">
        <v>47.8</v>
      </c>
      <c r="AW8" s="87">
        <v>45.5</v>
      </c>
      <c r="AX8" s="87">
        <v>44.5</v>
      </c>
      <c r="AY8" s="88">
        <v>46.7</v>
      </c>
      <c r="BA8"/>
      <c r="BB8"/>
      <c r="BC8"/>
      <c r="BD8"/>
      <c r="BE8"/>
      <c r="BF8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</row>
    <row r="9" spans="2:160" ht="12.75">
      <c r="B9" s="16" t="s">
        <v>28</v>
      </c>
      <c r="C9" s="86">
        <v>54.1</v>
      </c>
      <c r="D9" s="86">
        <v>65.4</v>
      </c>
      <c r="E9" s="86">
        <v>69.5</v>
      </c>
      <c r="F9" s="86">
        <v>70.9</v>
      </c>
      <c r="G9" s="86">
        <v>66.7</v>
      </c>
      <c r="H9" s="86">
        <v>56.5</v>
      </c>
      <c r="I9" s="86">
        <v>62.5</v>
      </c>
      <c r="J9" s="86">
        <v>71.1</v>
      </c>
      <c r="K9" s="86">
        <v>80.6</v>
      </c>
      <c r="L9" s="86">
        <v>77.9</v>
      </c>
      <c r="M9" s="86">
        <v>61.4</v>
      </c>
      <c r="N9" s="86">
        <v>66.9</v>
      </c>
      <c r="O9" s="86">
        <v>64.7</v>
      </c>
      <c r="P9" s="86">
        <v>60.688</v>
      </c>
      <c r="Q9" s="86">
        <v>55.945</v>
      </c>
      <c r="R9" s="86">
        <v>53.189</v>
      </c>
      <c r="S9" s="86">
        <v>62.189</v>
      </c>
      <c r="T9" s="86">
        <v>69.103</v>
      </c>
      <c r="U9" s="86">
        <v>57.803</v>
      </c>
      <c r="V9" s="86">
        <v>62.761</v>
      </c>
      <c r="W9" s="86">
        <v>62.712</v>
      </c>
      <c r="X9" s="86">
        <v>61.77</v>
      </c>
      <c r="Y9" s="86">
        <v>60.955</v>
      </c>
      <c r="Z9" s="86">
        <v>62.819</v>
      </c>
      <c r="AA9" s="86">
        <v>62.84</v>
      </c>
      <c r="AB9" s="86">
        <v>59.002</v>
      </c>
      <c r="AC9" s="86">
        <v>53.823</v>
      </c>
      <c r="AD9" s="86">
        <v>53.133</v>
      </c>
      <c r="AE9" s="86">
        <v>48.5</v>
      </c>
      <c r="AF9" s="86">
        <v>45.8</v>
      </c>
      <c r="AG9" s="86">
        <v>53.1</v>
      </c>
      <c r="AH9" s="87">
        <v>50</v>
      </c>
      <c r="AI9" s="87">
        <v>50.1</v>
      </c>
      <c r="AJ9" s="87">
        <v>46.8</v>
      </c>
      <c r="AK9" s="87">
        <v>51</v>
      </c>
      <c r="AL9" s="87">
        <v>55.7</v>
      </c>
      <c r="AM9" s="87">
        <v>49.88</v>
      </c>
      <c r="AN9" s="87">
        <v>47.61</v>
      </c>
      <c r="AO9" s="87">
        <v>45.715</v>
      </c>
      <c r="AP9" s="87">
        <v>48.77</v>
      </c>
      <c r="AQ9" s="87">
        <v>45.3</v>
      </c>
      <c r="AR9" s="87">
        <v>46.38</v>
      </c>
      <c r="AS9" s="87">
        <v>47.3</v>
      </c>
      <c r="AT9" s="87">
        <v>43.9</v>
      </c>
      <c r="AU9" s="87">
        <v>37.6</v>
      </c>
      <c r="AV9" s="103">
        <v>39.6</v>
      </c>
      <c r="AW9" s="103">
        <v>37.4</v>
      </c>
      <c r="AX9" s="103">
        <v>36.8</v>
      </c>
      <c r="AY9" s="99">
        <v>37.2</v>
      </c>
      <c r="BA9"/>
      <c r="BB9"/>
      <c r="BC9"/>
      <c r="BD9"/>
      <c r="BE9"/>
      <c r="BF9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</row>
    <row r="10" spans="2:160" ht="12.75">
      <c r="B10" s="16" t="s">
        <v>29</v>
      </c>
      <c r="C10" s="56">
        <f>C12/C9</f>
        <v>31.626617375231053</v>
      </c>
      <c r="D10" s="56">
        <f>D12/D9</f>
        <v>27.247706422018346</v>
      </c>
      <c r="E10" s="56">
        <f>E12/E9</f>
        <v>30.60431654676259</v>
      </c>
      <c r="F10" s="56">
        <f>F12/F9</f>
        <v>30.31029619181946</v>
      </c>
      <c r="G10" s="56">
        <f>G12/G9</f>
        <v>30.674662668665665</v>
      </c>
      <c r="H10" s="56">
        <f aca="true" t="shared" si="0" ref="H10:AL10">H12/H9</f>
        <v>31.43362831858407</v>
      </c>
      <c r="I10" s="56">
        <f t="shared" si="0"/>
        <v>34.144</v>
      </c>
      <c r="J10" s="56">
        <f t="shared" si="0"/>
        <v>33.488045007032355</v>
      </c>
      <c r="K10" s="56">
        <f t="shared" si="0"/>
        <v>34.55334987593052</v>
      </c>
      <c r="L10" s="56">
        <f t="shared" si="0"/>
        <v>35.49422336328626</v>
      </c>
      <c r="M10" s="56">
        <f t="shared" si="0"/>
        <v>39.413680781758956</v>
      </c>
      <c r="N10" s="56">
        <f t="shared" si="0"/>
        <v>38.789237668161434</v>
      </c>
      <c r="O10" s="56">
        <f t="shared" si="0"/>
        <v>37.46522411128284</v>
      </c>
      <c r="P10" s="56">
        <f t="shared" si="0"/>
        <v>34.44783153176905</v>
      </c>
      <c r="Q10" s="56">
        <f t="shared" si="0"/>
        <v>37.674233622307625</v>
      </c>
      <c r="R10" s="56">
        <f t="shared" si="0"/>
        <v>34.07097332155145</v>
      </c>
      <c r="S10" s="56">
        <f t="shared" si="0"/>
        <v>32.748846258984706</v>
      </c>
      <c r="T10" s="56">
        <f t="shared" si="0"/>
        <v>39.503350071632205</v>
      </c>
      <c r="U10" s="56">
        <f t="shared" si="0"/>
        <v>34.25600747366054</v>
      </c>
      <c r="V10" s="56">
        <f t="shared" si="0"/>
        <v>39.30466372428738</v>
      </c>
      <c r="W10" s="56">
        <f t="shared" si="0"/>
        <v>38.21278224263299</v>
      </c>
      <c r="X10" s="56">
        <f t="shared" si="0"/>
        <v>37.56856079002752</v>
      </c>
      <c r="Y10" s="56">
        <f t="shared" si="0"/>
        <v>35.80851447789353</v>
      </c>
      <c r="Z10" s="56">
        <f t="shared" si="0"/>
        <v>36.253171811076264</v>
      </c>
      <c r="AA10" s="56">
        <f t="shared" si="0"/>
        <v>39.4886378103119</v>
      </c>
      <c r="AB10" s="56">
        <f t="shared" si="0"/>
        <v>43.16802820243382</v>
      </c>
      <c r="AC10" s="56">
        <f t="shared" si="0"/>
        <v>42.714267134867995</v>
      </c>
      <c r="AD10" s="56">
        <f t="shared" si="0"/>
        <v>42.01644928763668</v>
      </c>
      <c r="AE10" s="56">
        <f t="shared" si="0"/>
        <v>40.144329896907216</v>
      </c>
      <c r="AF10" s="56">
        <f t="shared" si="0"/>
        <v>35.06550218340612</v>
      </c>
      <c r="AG10" s="56">
        <f t="shared" si="0"/>
        <v>44.16195856873823</v>
      </c>
      <c r="AH10" s="56">
        <f t="shared" si="0"/>
        <v>43.16</v>
      </c>
      <c r="AI10" s="56">
        <f t="shared" si="0"/>
        <v>42.01596806387226</v>
      </c>
      <c r="AJ10" s="56">
        <f t="shared" si="0"/>
        <v>38.71794871794872</v>
      </c>
      <c r="AK10" s="56">
        <f t="shared" si="0"/>
        <v>40.5</v>
      </c>
      <c r="AL10" s="56">
        <f t="shared" si="0"/>
        <v>44.86535008976661</v>
      </c>
      <c r="AM10" s="56">
        <v>44.46</v>
      </c>
      <c r="AN10" s="102">
        <v>46.347</v>
      </c>
      <c r="AO10" s="103">
        <v>43.74</v>
      </c>
      <c r="AP10" s="103">
        <v>46.18</v>
      </c>
      <c r="AQ10" s="103">
        <v>47.12</v>
      </c>
      <c r="AR10" s="103">
        <v>43.7</v>
      </c>
      <c r="AS10" s="103">
        <v>43.58</v>
      </c>
      <c r="AT10" s="103">
        <v>52.7</v>
      </c>
      <c r="AU10" s="103">
        <v>46.4</v>
      </c>
      <c r="AV10" s="103">
        <v>47.6</v>
      </c>
      <c r="AW10" s="103">
        <v>51.7</v>
      </c>
      <c r="AX10" s="103">
        <v>49.7</v>
      </c>
      <c r="AY10" s="99">
        <v>44.3</v>
      </c>
      <c r="BA10"/>
      <c r="BB10"/>
      <c r="BC10"/>
      <c r="BD10"/>
      <c r="BE10"/>
      <c r="BF10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</row>
    <row r="11" spans="2:58" ht="12.75">
      <c r="B11" s="14" t="s">
        <v>122</v>
      </c>
      <c r="C11" s="58">
        <f>C9/C8</f>
        <v>0.912310286677909</v>
      </c>
      <c r="D11" s="58">
        <f aca="true" t="shared" si="1" ref="D11:AL11">D9/D8</f>
        <v>0.9205562749845168</v>
      </c>
      <c r="E11" s="58">
        <f t="shared" si="1"/>
        <v>0.9279038718291054</v>
      </c>
      <c r="F11" s="58">
        <f t="shared" si="1"/>
        <v>0.8818407960199005</v>
      </c>
      <c r="G11" s="58">
        <f t="shared" si="1"/>
        <v>0.8846153846153846</v>
      </c>
      <c r="H11" s="58">
        <f t="shared" si="1"/>
        <v>0.8560606060606061</v>
      </c>
      <c r="I11" s="58">
        <f t="shared" si="1"/>
        <v>0.8753501400560223</v>
      </c>
      <c r="J11" s="58">
        <f t="shared" si="1"/>
        <v>0.879950495049505</v>
      </c>
      <c r="K11" s="58">
        <f t="shared" si="1"/>
        <v>0.912797281993205</v>
      </c>
      <c r="L11" s="58">
        <f t="shared" si="1"/>
        <v>0.9037122969837588</v>
      </c>
      <c r="M11" s="58">
        <f t="shared" si="1"/>
        <v>0.8036649214659685</v>
      </c>
      <c r="N11" s="58">
        <f t="shared" si="1"/>
        <v>0.8446969696969697</v>
      </c>
      <c r="O11" s="58">
        <f t="shared" si="1"/>
        <v>0.856953642384106</v>
      </c>
      <c r="P11" s="58">
        <f t="shared" si="1"/>
        <v>0.842912303119531</v>
      </c>
      <c r="Q11" s="58">
        <f t="shared" si="1"/>
        <v>0.8498534080724301</v>
      </c>
      <c r="R11" s="58">
        <f t="shared" si="1"/>
        <v>0.8116864289093378</v>
      </c>
      <c r="S11" s="58">
        <f t="shared" si="1"/>
        <v>0.81170789009985</v>
      </c>
      <c r="T11" s="58">
        <f t="shared" si="1"/>
        <v>0.8969639542581223</v>
      </c>
      <c r="U11" s="58">
        <f t="shared" si="1"/>
        <v>0.8271633205019963</v>
      </c>
      <c r="V11" s="58">
        <f t="shared" si="1"/>
        <v>0.8690372339689003</v>
      </c>
      <c r="W11" s="58">
        <f t="shared" si="1"/>
        <v>0.8689723977386099</v>
      </c>
      <c r="X11" s="58">
        <f t="shared" si="1"/>
        <v>0.878050860708752</v>
      </c>
      <c r="Y11" s="58">
        <f t="shared" si="1"/>
        <v>0.8830090828758094</v>
      </c>
      <c r="Z11" s="58">
        <f t="shared" si="1"/>
        <v>0.8364156847080754</v>
      </c>
      <c r="AA11" s="58">
        <f t="shared" si="1"/>
        <v>0.8924615122422314</v>
      </c>
      <c r="AB11" s="58">
        <f t="shared" si="1"/>
        <v>0.8957204232515068</v>
      </c>
      <c r="AC11" s="58">
        <f t="shared" si="1"/>
        <v>0.8582294224575054</v>
      </c>
      <c r="AD11" s="58">
        <f t="shared" si="1"/>
        <v>0.8483769499752511</v>
      </c>
      <c r="AE11" s="58">
        <f t="shared" si="1"/>
        <v>0.8137583892617449</v>
      </c>
      <c r="AF11" s="58">
        <f t="shared" si="1"/>
        <v>0.7595356550580431</v>
      </c>
      <c r="AG11" s="58">
        <f t="shared" si="1"/>
        <v>0.855072463768116</v>
      </c>
      <c r="AH11" s="58">
        <f t="shared" si="1"/>
        <v>0.8375209380234505</v>
      </c>
      <c r="AI11" s="58">
        <f t="shared" si="1"/>
        <v>0.8758741258741258</v>
      </c>
      <c r="AJ11" s="58">
        <f t="shared" si="1"/>
        <v>0.8167539267015707</v>
      </c>
      <c r="AK11" s="58">
        <f t="shared" si="1"/>
        <v>0.8443708609271523</v>
      </c>
      <c r="AL11" s="59">
        <f t="shared" si="1"/>
        <v>0.8813291139240507</v>
      </c>
      <c r="AM11" s="59">
        <f>AM9/AM8</f>
        <v>0.8425675675675676</v>
      </c>
      <c r="AN11" s="59">
        <f>AN9/AN8</f>
        <v>0.8882462686567164</v>
      </c>
      <c r="AO11" s="59">
        <f>AO9/AO8</f>
        <v>0.8403492647058824</v>
      </c>
      <c r="AP11" s="59">
        <f>AP9/AP8</f>
        <v>0.8819168173598554</v>
      </c>
      <c r="AQ11" s="59">
        <f aca="true" t="shared" si="2" ref="AQ11:AV11">AQ9/AQ8</f>
        <v>0.8060498220640568</v>
      </c>
      <c r="AR11" s="59">
        <f t="shared" si="2"/>
        <v>0.816549295774648</v>
      </c>
      <c r="AS11" s="59">
        <f t="shared" si="2"/>
        <v>0.86</v>
      </c>
      <c r="AT11" s="59">
        <f t="shared" si="2"/>
        <v>0.8762475049900199</v>
      </c>
      <c r="AU11" s="59">
        <f t="shared" si="2"/>
        <v>0.8156182212581345</v>
      </c>
      <c r="AV11" s="59">
        <f t="shared" si="2"/>
        <v>0.8284518828451883</v>
      </c>
      <c r="AW11" s="59">
        <f>AW9/AW8</f>
        <v>0.8219780219780219</v>
      </c>
      <c r="AX11" s="59">
        <f>AX9/AX8</f>
        <v>0.8269662921348314</v>
      </c>
      <c r="AY11" s="73">
        <f>AY9/AY8</f>
        <v>0.7965738758029979</v>
      </c>
      <c r="BA11"/>
      <c r="BB11"/>
      <c r="BC11"/>
      <c r="BD11"/>
      <c r="BE11"/>
      <c r="BF11"/>
    </row>
    <row r="12" spans="2:160" ht="12.75">
      <c r="B12" s="18" t="s">
        <v>30</v>
      </c>
      <c r="C12" s="82">
        <v>1711</v>
      </c>
      <c r="D12" s="82">
        <v>1782</v>
      </c>
      <c r="E12" s="82">
        <v>2127</v>
      </c>
      <c r="F12" s="82">
        <v>2149</v>
      </c>
      <c r="G12" s="82">
        <v>2046</v>
      </c>
      <c r="H12" s="82">
        <v>1776</v>
      </c>
      <c r="I12" s="82">
        <v>2134</v>
      </c>
      <c r="J12" s="82">
        <v>2381</v>
      </c>
      <c r="K12" s="82">
        <v>2785</v>
      </c>
      <c r="L12" s="82">
        <v>2765</v>
      </c>
      <c r="M12" s="82">
        <v>2420</v>
      </c>
      <c r="N12" s="82">
        <v>2595</v>
      </c>
      <c r="O12" s="82">
        <v>2424</v>
      </c>
      <c r="P12" s="82">
        <v>2090.57</v>
      </c>
      <c r="Q12" s="82">
        <v>2107.685</v>
      </c>
      <c r="R12" s="82">
        <v>1812.201</v>
      </c>
      <c r="S12" s="82">
        <v>2036.618</v>
      </c>
      <c r="T12" s="82">
        <v>2729.8</v>
      </c>
      <c r="U12" s="82">
        <v>1980.1</v>
      </c>
      <c r="V12" s="82">
        <v>2466.8</v>
      </c>
      <c r="W12" s="82">
        <v>2396.4</v>
      </c>
      <c r="X12" s="82">
        <v>2320.61</v>
      </c>
      <c r="Y12" s="82">
        <v>2182.708</v>
      </c>
      <c r="Z12" s="82">
        <v>2277.388</v>
      </c>
      <c r="AA12" s="82">
        <v>2481.466</v>
      </c>
      <c r="AB12" s="83">
        <v>2547</v>
      </c>
      <c r="AC12" s="82">
        <v>2299.01</v>
      </c>
      <c r="AD12" s="82">
        <v>2232.46</v>
      </c>
      <c r="AE12" s="82">
        <v>1947</v>
      </c>
      <c r="AF12" s="82">
        <v>1606</v>
      </c>
      <c r="AG12" s="82">
        <v>2345</v>
      </c>
      <c r="AH12" s="84">
        <v>2158</v>
      </c>
      <c r="AI12" s="84">
        <v>2105</v>
      </c>
      <c r="AJ12" s="84">
        <v>1812</v>
      </c>
      <c r="AK12" s="84">
        <v>2065.5</v>
      </c>
      <c r="AL12" s="84">
        <v>2499</v>
      </c>
      <c r="AM12" s="84">
        <f aca="true" t="shared" si="3" ref="AM12:AR12">AM9*AM10</f>
        <v>2217.6648</v>
      </c>
      <c r="AN12" s="84">
        <f t="shared" si="3"/>
        <v>2206.58067</v>
      </c>
      <c r="AO12" s="61">
        <f t="shared" si="3"/>
        <v>1999.5741000000003</v>
      </c>
      <c r="AP12" s="61">
        <f t="shared" si="3"/>
        <v>2252.1986</v>
      </c>
      <c r="AQ12" s="61">
        <f t="shared" si="3"/>
        <v>2134.5359999999996</v>
      </c>
      <c r="AR12" s="61">
        <f t="shared" si="3"/>
        <v>2026.8060000000003</v>
      </c>
      <c r="AS12" s="61">
        <v>2062</v>
      </c>
      <c r="AT12" s="61">
        <v>2309</v>
      </c>
      <c r="AU12" s="61">
        <v>1741</v>
      </c>
      <c r="AV12" s="61">
        <v>1885</v>
      </c>
      <c r="AW12" s="61">
        <v>1932</v>
      </c>
      <c r="AX12" s="61">
        <v>1828</v>
      </c>
      <c r="AY12" s="74">
        <v>1646</v>
      </c>
      <c r="BA12"/>
      <c r="BB12"/>
      <c r="BC12"/>
      <c r="BD12"/>
      <c r="BE12"/>
      <c r="BF12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</row>
    <row r="13" spans="2:160" ht="12.75">
      <c r="B13" s="18" t="s">
        <v>31</v>
      </c>
      <c r="C13" s="82">
        <v>597</v>
      </c>
      <c r="D13" s="82">
        <v>340</v>
      </c>
      <c r="E13" s="82">
        <v>435</v>
      </c>
      <c r="F13" s="82">
        <v>666</v>
      </c>
      <c r="G13" s="82">
        <v>1113</v>
      </c>
      <c r="H13" s="82">
        <v>1178</v>
      </c>
      <c r="I13" s="82">
        <v>924</v>
      </c>
      <c r="J13" s="82">
        <v>902</v>
      </c>
      <c r="K13" s="82">
        <v>989</v>
      </c>
      <c r="L13" s="82">
        <v>1159</v>
      </c>
      <c r="M13" s="82">
        <v>1515</v>
      </c>
      <c r="N13" s="82">
        <v>1399</v>
      </c>
      <c r="O13" s="82">
        <v>1425</v>
      </c>
      <c r="P13" s="82">
        <v>1905</v>
      </c>
      <c r="Q13" s="82">
        <v>1821</v>
      </c>
      <c r="R13" s="82">
        <v>1261</v>
      </c>
      <c r="S13" s="82">
        <v>702</v>
      </c>
      <c r="T13" s="82">
        <v>536.5</v>
      </c>
      <c r="U13" s="82">
        <v>868.1</v>
      </c>
      <c r="V13" s="82">
        <v>475</v>
      </c>
      <c r="W13" s="82">
        <v>530.7</v>
      </c>
      <c r="X13" s="82">
        <v>568</v>
      </c>
      <c r="Y13" s="82">
        <v>507</v>
      </c>
      <c r="Z13" s="82">
        <v>376</v>
      </c>
      <c r="AA13" s="82">
        <v>444</v>
      </c>
      <c r="AB13" s="83">
        <v>722</v>
      </c>
      <c r="AC13" s="82">
        <v>945.6139999999996</v>
      </c>
      <c r="AD13" s="82">
        <v>949.3339999999994</v>
      </c>
      <c r="AE13" s="82">
        <v>876</v>
      </c>
      <c r="AF13" s="82">
        <v>777.2369999999995</v>
      </c>
      <c r="AG13" s="82">
        <v>491</v>
      </c>
      <c r="AH13" s="84">
        <v>546</v>
      </c>
      <c r="AI13" s="84">
        <v>540</v>
      </c>
      <c r="AJ13" s="84">
        <v>571</v>
      </c>
      <c r="AK13" s="84">
        <f>AJ28</f>
        <v>456</v>
      </c>
      <c r="AL13" s="84">
        <f>AK28</f>
        <v>306</v>
      </c>
      <c r="AM13" s="84">
        <f>AL28</f>
        <v>657</v>
      </c>
      <c r="AN13" s="84">
        <f>AM28</f>
        <v>975.6648</v>
      </c>
      <c r="AO13" s="84">
        <v>862</v>
      </c>
      <c r="AP13" s="84">
        <f>AO28</f>
        <v>742.5741000000003</v>
      </c>
      <c r="AQ13" s="84">
        <f>AP28</f>
        <v>717.7727000000004</v>
      </c>
      <c r="AR13" s="84">
        <f>AQ28</f>
        <v>590.3087</v>
      </c>
      <c r="AS13" s="84">
        <v>752</v>
      </c>
      <c r="AT13" s="84">
        <f>AS28</f>
        <v>976</v>
      </c>
      <c r="AU13" s="84">
        <v>1181</v>
      </c>
      <c r="AV13" s="84">
        <f>AU28</f>
        <v>1099</v>
      </c>
      <c r="AW13" s="84">
        <f>AV28</f>
        <v>1080</v>
      </c>
      <c r="AX13" s="84">
        <f>AW28</f>
        <v>1028</v>
      </c>
      <c r="AY13" s="85">
        <f>AX28</f>
        <v>845</v>
      </c>
      <c r="BA13"/>
      <c r="BB13"/>
      <c r="BC13"/>
      <c r="BD13"/>
      <c r="BE13"/>
      <c r="BF13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</row>
    <row r="14" spans="2:160" ht="12.75">
      <c r="B14" s="18" t="s">
        <v>32</v>
      </c>
      <c r="C14" s="82">
        <v>3</v>
      </c>
      <c r="D14" s="82">
        <v>3</v>
      </c>
      <c r="E14" s="82">
        <v>2</v>
      </c>
      <c r="F14" s="82">
        <v>3</v>
      </c>
      <c r="G14" s="82">
        <v>2</v>
      </c>
      <c r="H14" s="82">
        <v>2</v>
      </c>
      <c r="I14" s="82">
        <v>2</v>
      </c>
      <c r="J14" s="82">
        <v>3</v>
      </c>
      <c r="K14" s="82">
        <v>3</v>
      </c>
      <c r="L14" s="82">
        <v>7</v>
      </c>
      <c r="M14" s="82">
        <v>4</v>
      </c>
      <c r="N14" s="82">
        <v>9</v>
      </c>
      <c r="O14" s="82">
        <v>16</v>
      </c>
      <c r="P14" s="82">
        <v>21</v>
      </c>
      <c r="Q14" s="82">
        <v>16</v>
      </c>
      <c r="R14" s="82">
        <v>23</v>
      </c>
      <c r="S14" s="82">
        <v>22</v>
      </c>
      <c r="T14" s="82">
        <v>36.4</v>
      </c>
      <c r="U14" s="82">
        <v>40.7</v>
      </c>
      <c r="V14" s="82">
        <v>70</v>
      </c>
      <c r="W14" s="82">
        <v>108.8</v>
      </c>
      <c r="X14" s="82">
        <v>92.3</v>
      </c>
      <c r="Y14" s="82">
        <v>67.5</v>
      </c>
      <c r="Z14" s="82">
        <v>92</v>
      </c>
      <c r="AA14" s="82">
        <v>94.5</v>
      </c>
      <c r="AB14" s="83">
        <v>103.4</v>
      </c>
      <c r="AC14" s="82">
        <v>94.01</v>
      </c>
      <c r="AD14" s="82">
        <v>89.4</v>
      </c>
      <c r="AE14" s="82">
        <v>108</v>
      </c>
      <c r="AF14" s="82">
        <v>77.38</v>
      </c>
      <c r="AG14" s="82">
        <v>63</v>
      </c>
      <c r="AH14" s="84">
        <v>71</v>
      </c>
      <c r="AI14" s="84">
        <v>82</v>
      </c>
      <c r="AJ14" s="84">
        <v>122</v>
      </c>
      <c r="AK14" s="84">
        <v>113</v>
      </c>
      <c r="AL14" s="84">
        <v>127</v>
      </c>
      <c r="AM14" s="84">
        <v>119</v>
      </c>
      <c r="AN14" s="84">
        <v>97</v>
      </c>
      <c r="AO14" s="84">
        <v>112</v>
      </c>
      <c r="AP14" s="84">
        <v>123</v>
      </c>
      <c r="AQ14" s="84">
        <v>174</v>
      </c>
      <c r="AR14" s="84">
        <v>151</v>
      </c>
      <c r="AS14" s="84">
        <v>113</v>
      </c>
      <c r="AT14" s="84">
        <v>118</v>
      </c>
      <c r="AU14" s="84">
        <v>158</v>
      </c>
      <c r="AV14" s="84">
        <v>135</v>
      </c>
      <c r="AW14" s="84">
        <v>104</v>
      </c>
      <c r="AX14" s="84">
        <v>100</v>
      </c>
      <c r="AY14" s="85">
        <v>125</v>
      </c>
      <c r="BA14"/>
      <c r="BB14"/>
      <c r="BC14"/>
      <c r="BD14"/>
      <c r="BE14"/>
      <c r="BF14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</row>
    <row r="15" spans="2:160" ht="12.75">
      <c r="B15" s="18" t="s">
        <v>33</v>
      </c>
      <c r="C15" s="60">
        <f>SUM(C12:C14)</f>
        <v>2311</v>
      </c>
      <c r="D15" s="60">
        <f aca="true" t="shared" si="4" ref="D15:AM15">SUM(D12:D14)</f>
        <v>2125</v>
      </c>
      <c r="E15" s="60">
        <f t="shared" si="4"/>
        <v>2564</v>
      </c>
      <c r="F15" s="60">
        <f t="shared" si="4"/>
        <v>2818</v>
      </c>
      <c r="G15" s="60">
        <f t="shared" si="4"/>
        <v>3161</v>
      </c>
      <c r="H15" s="60">
        <f t="shared" si="4"/>
        <v>2956</v>
      </c>
      <c r="I15" s="60">
        <f t="shared" si="4"/>
        <v>3060</v>
      </c>
      <c r="J15" s="60">
        <f t="shared" si="4"/>
        <v>3286</v>
      </c>
      <c r="K15" s="60">
        <f t="shared" si="4"/>
        <v>3777</v>
      </c>
      <c r="L15" s="60">
        <f t="shared" si="4"/>
        <v>3931</v>
      </c>
      <c r="M15" s="60">
        <f t="shared" si="4"/>
        <v>3939</v>
      </c>
      <c r="N15" s="60">
        <f t="shared" si="4"/>
        <v>4003</v>
      </c>
      <c r="O15" s="60">
        <f t="shared" si="4"/>
        <v>3865</v>
      </c>
      <c r="P15" s="60">
        <f t="shared" si="4"/>
        <v>4016.57</v>
      </c>
      <c r="Q15" s="60">
        <f t="shared" si="4"/>
        <v>3944.685</v>
      </c>
      <c r="R15" s="60">
        <f t="shared" si="4"/>
        <v>3096.201</v>
      </c>
      <c r="S15" s="60">
        <f t="shared" si="4"/>
        <v>2760.618</v>
      </c>
      <c r="T15" s="60">
        <f t="shared" si="4"/>
        <v>3302.7000000000003</v>
      </c>
      <c r="U15" s="60">
        <f t="shared" si="4"/>
        <v>2888.8999999999996</v>
      </c>
      <c r="V15" s="60">
        <f t="shared" si="4"/>
        <v>3011.8</v>
      </c>
      <c r="W15" s="60">
        <f t="shared" si="4"/>
        <v>3035.9000000000005</v>
      </c>
      <c r="X15" s="60">
        <f t="shared" si="4"/>
        <v>2980.9100000000003</v>
      </c>
      <c r="Y15" s="60">
        <f t="shared" si="4"/>
        <v>2757.208</v>
      </c>
      <c r="Z15" s="60">
        <f t="shared" si="4"/>
        <v>2745.388</v>
      </c>
      <c r="AA15" s="60">
        <f t="shared" si="4"/>
        <v>3019.966</v>
      </c>
      <c r="AB15" s="60">
        <f t="shared" si="4"/>
        <v>3372.4</v>
      </c>
      <c r="AC15" s="60">
        <f t="shared" si="4"/>
        <v>3338.634</v>
      </c>
      <c r="AD15" s="60">
        <f t="shared" si="4"/>
        <v>3271.1939999999995</v>
      </c>
      <c r="AE15" s="60">
        <f t="shared" si="4"/>
        <v>2931</v>
      </c>
      <c r="AF15" s="60">
        <f t="shared" si="4"/>
        <v>2460.6169999999997</v>
      </c>
      <c r="AG15" s="60">
        <f t="shared" si="4"/>
        <v>2899</v>
      </c>
      <c r="AH15" s="60">
        <f t="shared" si="4"/>
        <v>2775</v>
      </c>
      <c r="AI15" s="60">
        <f t="shared" si="4"/>
        <v>2727</v>
      </c>
      <c r="AJ15" s="60">
        <f t="shared" si="4"/>
        <v>2505</v>
      </c>
      <c r="AK15" s="60">
        <f t="shared" si="4"/>
        <v>2634.5</v>
      </c>
      <c r="AL15" s="60">
        <f t="shared" si="4"/>
        <v>2932</v>
      </c>
      <c r="AM15" s="60">
        <f t="shared" si="4"/>
        <v>2993.6648</v>
      </c>
      <c r="AN15" s="61">
        <f aca="true" t="shared" si="5" ref="AN15:AS15">SUM(AN12:AN14)</f>
        <v>3279.24547</v>
      </c>
      <c r="AO15" s="61">
        <f t="shared" si="5"/>
        <v>2973.5741000000003</v>
      </c>
      <c r="AP15" s="61">
        <f t="shared" si="5"/>
        <v>3117.7727000000004</v>
      </c>
      <c r="AQ15" s="61">
        <f t="shared" si="5"/>
        <v>3026.3087</v>
      </c>
      <c r="AR15" s="61">
        <f t="shared" si="5"/>
        <v>2768.1147</v>
      </c>
      <c r="AS15" s="61">
        <f t="shared" si="5"/>
        <v>2927</v>
      </c>
      <c r="AT15" s="61">
        <v>3402</v>
      </c>
      <c r="AU15" s="61">
        <v>3080</v>
      </c>
      <c r="AV15" s="61">
        <v>3119</v>
      </c>
      <c r="AW15" s="61">
        <v>3116</v>
      </c>
      <c r="AX15" s="61">
        <v>2957</v>
      </c>
      <c r="AY15" s="74">
        <v>2616</v>
      </c>
      <c r="BA15"/>
      <c r="BB15"/>
      <c r="BC15"/>
      <c r="BD15"/>
      <c r="BE15"/>
      <c r="BF15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</row>
    <row r="16" spans="2:160" ht="12.75">
      <c r="B16" s="18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57"/>
      <c r="AC16" s="60"/>
      <c r="AD16" s="60"/>
      <c r="AE16" s="60"/>
      <c r="AF16" s="60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74"/>
      <c r="BA16"/>
      <c r="BB16"/>
      <c r="BC16"/>
      <c r="BD16"/>
      <c r="BE16"/>
      <c r="BF16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</row>
    <row r="17" spans="2:160" ht="12.75">
      <c r="B17" s="18" t="s">
        <v>34</v>
      </c>
      <c r="C17" s="82">
        <v>84</v>
      </c>
      <c r="D17" s="82">
        <v>92</v>
      </c>
      <c r="E17" s="82">
        <v>100</v>
      </c>
      <c r="F17" s="82">
        <v>92</v>
      </c>
      <c r="G17" s="82">
        <v>80</v>
      </c>
      <c r="H17" s="82">
        <v>87</v>
      </c>
      <c r="I17" s="82">
        <v>101</v>
      </c>
      <c r="J17" s="82">
        <v>113</v>
      </c>
      <c r="K17" s="82">
        <v>110</v>
      </c>
      <c r="L17" s="82">
        <v>97</v>
      </c>
      <c r="M17" s="82">
        <v>100</v>
      </c>
      <c r="N17" s="82">
        <v>98</v>
      </c>
      <c r="O17" s="82">
        <v>93</v>
      </c>
      <c r="P17" s="82">
        <v>84</v>
      </c>
      <c r="Q17" s="82">
        <v>85</v>
      </c>
      <c r="R17" s="82">
        <v>106</v>
      </c>
      <c r="S17" s="82">
        <v>105</v>
      </c>
      <c r="T17" s="82">
        <v>92.9</v>
      </c>
      <c r="U17" s="82">
        <v>97.7</v>
      </c>
      <c r="V17" s="82">
        <v>99.1</v>
      </c>
      <c r="W17" s="82">
        <v>96.3</v>
      </c>
      <c r="X17" s="82">
        <v>89</v>
      </c>
      <c r="Y17" s="82">
        <v>103</v>
      </c>
      <c r="Z17" s="82">
        <v>102</v>
      </c>
      <c r="AA17" s="82">
        <v>93</v>
      </c>
      <c r="AB17" s="83">
        <v>81</v>
      </c>
      <c r="AC17" s="82">
        <v>91.6</v>
      </c>
      <c r="AD17" s="82">
        <v>79.76499688628721</v>
      </c>
      <c r="AE17" s="82">
        <v>83</v>
      </c>
      <c r="AF17" s="82">
        <v>84</v>
      </c>
      <c r="AG17" s="84">
        <v>80</v>
      </c>
      <c r="AH17" s="84">
        <v>78</v>
      </c>
      <c r="AI17" s="84">
        <v>78</v>
      </c>
      <c r="AJ17" s="84">
        <v>81</v>
      </c>
      <c r="AK17" s="84">
        <v>88</v>
      </c>
      <c r="AL17" s="84">
        <v>78</v>
      </c>
      <c r="AM17" s="84">
        <v>69</v>
      </c>
      <c r="AN17" s="84">
        <v>71</v>
      </c>
      <c r="AO17" s="84">
        <v>76</v>
      </c>
      <c r="AP17" s="84">
        <v>73</v>
      </c>
      <c r="AQ17" s="84">
        <v>77</v>
      </c>
      <c r="AR17" s="84">
        <v>79</v>
      </c>
      <c r="AS17" s="84">
        <v>67</v>
      </c>
      <c r="AT17" s="84">
        <v>61</v>
      </c>
      <c r="AU17" s="84">
        <v>63</v>
      </c>
      <c r="AV17" s="84">
        <v>59</v>
      </c>
      <c r="AW17" s="84">
        <v>60</v>
      </c>
      <c r="AX17" s="84">
        <v>64</v>
      </c>
      <c r="AY17" s="85">
        <v>62</v>
      </c>
      <c r="BA17"/>
      <c r="BB17"/>
      <c r="BC17"/>
      <c r="BD17"/>
      <c r="BE17"/>
      <c r="BF17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</row>
    <row r="18" spans="2:160" ht="12.75">
      <c r="B18" s="18" t="s">
        <v>35</v>
      </c>
      <c r="C18" s="82">
        <v>544</v>
      </c>
      <c r="D18" s="82">
        <v>545</v>
      </c>
      <c r="E18" s="82">
        <v>589</v>
      </c>
      <c r="F18" s="82">
        <v>588</v>
      </c>
      <c r="G18" s="82">
        <v>587</v>
      </c>
      <c r="H18" s="82">
        <v>592</v>
      </c>
      <c r="I18" s="82">
        <v>596</v>
      </c>
      <c r="J18" s="82">
        <v>611</v>
      </c>
      <c r="K18" s="82">
        <v>602</v>
      </c>
      <c r="L18" s="82">
        <v>616</v>
      </c>
      <c r="M18" s="82">
        <v>642</v>
      </c>
      <c r="N18" s="82">
        <v>651</v>
      </c>
      <c r="O18" s="82">
        <v>674</v>
      </c>
      <c r="P18" s="82">
        <v>712</v>
      </c>
      <c r="Q18" s="82">
        <v>721</v>
      </c>
      <c r="R18" s="82">
        <v>726</v>
      </c>
      <c r="S18" s="82">
        <v>749</v>
      </c>
      <c r="T18" s="82">
        <v>789.8</v>
      </c>
      <c r="U18" s="82">
        <v>789.5</v>
      </c>
      <c r="V18" s="82">
        <v>834.8</v>
      </c>
      <c r="W18" s="82">
        <v>871.7</v>
      </c>
      <c r="X18" s="82">
        <v>853</v>
      </c>
      <c r="Y18" s="82">
        <v>883</v>
      </c>
      <c r="Z18" s="82">
        <v>890.5</v>
      </c>
      <c r="AA18" s="82">
        <v>914</v>
      </c>
      <c r="AB18" s="83">
        <v>908</v>
      </c>
      <c r="AC18" s="82">
        <v>928</v>
      </c>
      <c r="AD18" s="82">
        <v>957.4</v>
      </c>
      <c r="AE18" s="82">
        <v>926</v>
      </c>
      <c r="AF18" s="82">
        <v>918</v>
      </c>
      <c r="AG18" s="84">
        <v>911</v>
      </c>
      <c r="AH18" s="84">
        <v>910</v>
      </c>
      <c r="AI18" s="84">
        <v>915</v>
      </c>
      <c r="AJ18" s="84">
        <v>934</v>
      </c>
      <c r="AK18" s="84">
        <v>948</v>
      </c>
      <c r="AL18" s="84">
        <v>927</v>
      </c>
      <c r="AM18" s="84">
        <v>919</v>
      </c>
      <c r="AN18" s="84">
        <v>926</v>
      </c>
      <c r="AO18" s="84">
        <v>941</v>
      </c>
      <c r="AP18" s="84">
        <v>945</v>
      </c>
      <c r="AQ18" s="84">
        <v>955</v>
      </c>
      <c r="AR18" s="84">
        <v>958</v>
      </c>
      <c r="AS18" s="84">
        <v>957</v>
      </c>
      <c r="AT18" s="84">
        <v>949</v>
      </c>
      <c r="AU18" s="84">
        <v>964</v>
      </c>
      <c r="AV18" s="84">
        <v>954</v>
      </c>
      <c r="AW18" s="84">
        <v>962</v>
      </c>
      <c r="AX18" s="84">
        <v>961</v>
      </c>
      <c r="AY18" s="85">
        <v>964</v>
      </c>
      <c r="BA18"/>
      <c r="BB18"/>
      <c r="BC18"/>
      <c r="BD18"/>
      <c r="BE18"/>
      <c r="BF18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</row>
    <row r="19" spans="2:160" ht="12.75">
      <c r="B19" s="18" t="s">
        <v>36</v>
      </c>
      <c r="C19" s="82">
        <v>125</v>
      </c>
      <c r="D19" s="82">
        <v>35</v>
      </c>
      <c r="E19" s="82">
        <v>37</v>
      </c>
      <c r="F19" s="82">
        <v>74</v>
      </c>
      <c r="G19" s="82">
        <v>193</v>
      </c>
      <c r="H19" s="82">
        <v>158</v>
      </c>
      <c r="I19" s="82">
        <v>86</v>
      </c>
      <c r="J19" s="82">
        <v>59</v>
      </c>
      <c r="K19" s="82">
        <v>135</v>
      </c>
      <c r="L19" s="82">
        <v>195</v>
      </c>
      <c r="M19" s="82">
        <v>371</v>
      </c>
      <c r="N19" s="82">
        <v>409</v>
      </c>
      <c r="O19" s="82">
        <v>284</v>
      </c>
      <c r="P19" s="82">
        <v>401</v>
      </c>
      <c r="Q19" s="82">
        <v>290</v>
      </c>
      <c r="R19" s="82">
        <v>150</v>
      </c>
      <c r="S19" s="82">
        <v>139</v>
      </c>
      <c r="T19" s="82">
        <v>482.4</v>
      </c>
      <c r="U19" s="82">
        <v>244.5</v>
      </c>
      <c r="V19" s="82">
        <v>193.6</v>
      </c>
      <c r="W19" s="82">
        <v>271.7</v>
      </c>
      <c r="X19" s="82">
        <v>345.4</v>
      </c>
      <c r="Y19" s="82">
        <v>154</v>
      </c>
      <c r="Z19" s="82">
        <v>308</v>
      </c>
      <c r="AA19" s="82">
        <v>251</v>
      </c>
      <c r="AB19" s="83">
        <v>396</v>
      </c>
      <c r="AC19" s="82">
        <v>280.2</v>
      </c>
      <c r="AD19" s="82">
        <v>295.73500311371276</v>
      </c>
      <c r="AE19" s="82">
        <v>182</v>
      </c>
      <c r="AF19" s="82">
        <v>113</v>
      </c>
      <c r="AG19" s="84">
        <v>203</v>
      </c>
      <c r="AH19" s="84">
        <v>185</v>
      </c>
      <c r="AI19" s="84">
        <v>153</v>
      </c>
      <c r="AJ19" s="84">
        <v>125</v>
      </c>
      <c r="AK19" s="84">
        <v>30</v>
      </c>
      <c r="AL19" s="84">
        <v>255</v>
      </c>
      <c r="AM19" s="84">
        <v>149</v>
      </c>
      <c r="AN19" s="84">
        <v>132</v>
      </c>
      <c r="AO19" s="84">
        <v>166</v>
      </c>
      <c r="AP19" s="84">
        <v>370</v>
      </c>
      <c r="AQ19" s="84">
        <v>228</v>
      </c>
      <c r="AR19" s="84">
        <v>114</v>
      </c>
      <c r="AS19" s="84">
        <v>149</v>
      </c>
      <c r="AT19" s="84">
        <v>161</v>
      </c>
      <c r="AU19" s="84">
        <v>47</v>
      </c>
      <c r="AV19" s="84">
        <v>88</v>
      </c>
      <c r="AW19" s="84">
        <v>97</v>
      </c>
      <c r="AX19" s="84">
        <v>95</v>
      </c>
      <c r="AY19" s="85">
        <v>135</v>
      </c>
      <c r="BA19"/>
      <c r="BB19"/>
      <c r="BC19"/>
      <c r="BD19"/>
      <c r="BE19"/>
      <c r="BF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</row>
    <row r="20" spans="2:160" ht="12.75">
      <c r="B20" s="18" t="s">
        <v>37</v>
      </c>
      <c r="C20" s="60">
        <f aca="true" t="shared" si="6" ref="C20:Z20">SUM(C17:C19)</f>
        <v>753</v>
      </c>
      <c r="D20" s="60">
        <f t="shared" si="6"/>
        <v>672</v>
      </c>
      <c r="E20" s="60">
        <f t="shared" si="6"/>
        <v>726</v>
      </c>
      <c r="F20" s="60">
        <f t="shared" si="6"/>
        <v>754</v>
      </c>
      <c r="G20" s="60">
        <f t="shared" si="6"/>
        <v>860</v>
      </c>
      <c r="H20" s="60">
        <f t="shared" si="6"/>
        <v>837</v>
      </c>
      <c r="I20" s="60">
        <f t="shared" si="6"/>
        <v>783</v>
      </c>
      <c r="J20" s="60">
        <f t="shared" si="6"/>
        <v>783</v>
      </c>
      <c r="K20" s="60">
        <f t="shared" si="6"/>
        <v>847</v>
      </c>
      <c r="L20" s="60">
        <f t="shared" si="6"/>
        <v>908</v>
      </c>
      <c r="M20" s="60">
        <f t="shared" si="6"/>
        <v>1113</v>
      </c>
      <c r="N20" s="60">
        <f t="shared" si="6"/>
        <v>1158</v>
      </c>
      <c r="O20" s="60">
        <f t="shared" si="6"/>
        <v>1051</v>
      </c>
      <c r="P20" s="60">
        <f t="shared" si="6"/>
        <v>1197</v>
      </c>
      <c r="Q20" s="60">
        <f t="shared" si="6"/>
        <v>1096</v>
      </c>
      <c r="R20" s="60">
        <f t="shared" si="6"/>
        <v>982</v>
      </c>
      <c r="S20" s="60">
        <f t="shared" si="6"/>
        <v>993</v>
      </c>
      <c r="T20" s="60">
        <f t="shared" si="6"/>
        <v>1365.1</v>
      </c>
      <c r="U20" s="60">
        <f t="shared" si="6"/>
        <v>1131.7</v>
      </c>
      <c r="V20" s="60">
        <f t="shared" si="6"/>
        <v>1127.5</v>
      </c>
      <c r="W20" s="60">
        <f t="shared" si="6"/>
        <v>1239.7</v>
      </c>
      <c r="X20" s="60">
        <f t="shared" si="6"/>
        <v>1287.4</v>
      </c>
      <c r="Y20" s="60">
        <f t="shared" si="6"/>
        <v>1140</v>
      </c>
      <c r="Z20" s="60">
        <f t="shared" si="6"/>
        <v>1300.5</v>
      </c>
      <c r="AA20" s="60">
        <f aca="true" t="shared" si="7" ref="AA20:AF20">SUM(AA17:AA19)</f>
        <v>1258</v>
      </c>
      <c r="AB20" s="60">
        <f t="shared" si="7"/>
        <v>1385</v>
      </c>
      <c r="AC20" s="60">
        <f t="shared" si="7"/>
        <v>1299.8</v>
      </c>
      <c r="AD20" s="60">
        <f t="shared" si="7"/>
        <v>1332.8999999999999</v>
      </c>
      <c r="AE20" s="60">
        <f t="shared" si="7"/>
        <v>1191</v>
      </c>
      <c r="AF20" s="60">
        <f t="shared" si="7"/>
        <v>1115</v>
      </c>
      <c r="AG20" s="61">
        <f aca="true" t="shared" si="8" ref="AG20:AL20">SUM(AG17:AG19)</f>
        <v>1194</v>
      </c>
      <c r="AH20" s="61">
        <f t="shared" si="8"/>
        <v>1173</v>
      </c>
      <c r="AI20" s="61">
        <f t="shared" si="8"/>
        <v>1146</v>
      </c>
      <c r="AJ20" s="61">
        <f t="shared" si="8"/>
        <v>1140</v>
      </c>
      <c r="AK20" s="61">
        <f t="shared" si="8"/>
        <v>1066</v>
      </c>
      <c r="AL20" s="61">
        <f t="shared" si="8"/>
        <v>1260</v>
      </c>
      <c r="AM20" s="61">
        <f aca="true" t="shared" si="9" ref="AM20:AR20">SUM(AM17:AM19)</f>
        <v>1137</v>
      </c>
      <c r="AN20" s="61">
        <f t="shared" si="9"/>
        <v>1129</v>
      </c>
      <c r="AO20" s="61">
        <f t="shared" si="9"/>
        <v>1183</v>
      </c>
      <c r="AP20" s="61">
        <f t="shared" si="9"/>
        <v>1388</v>
      </c>
      <c r="AQ20" s="61">
        <f t="shared" si="9"/>
        <v>1260</v>
      </c>
      <c r="AR20" s="61">
        <f t="shared" si="9"/>
        <v>1151</v>
      </c>
      <c r="AS20" s="61">
        <v>1174</v>
      </c>
      <c r="AT20" s="61">
        <v>1171</v>
      </c>
      <c r="AU20" s="61">
        <v>1075</v>
      </c>
      <c r="AV20" s="61">
        <v>1102</v>
      </c>
      <c r="AW20" s="61">
        <v>1118</v>
      </c>
      <c r="AX20" s="61">
        <v>1120</v>
      </c>
      <c r="AY20" s="74">
        <v>1161</v>
      </c>
      <c r="BA20"/>
      <c r="BB20"/>
      <c r="BC20"/>
      <c r="BD20"/>
      <c r="BE20"/>
      <c r="BF20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</row>
    <row r="21" spans="2:160" ht="12.75">
      <c r="B21" s="18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57"/>
      <c r="AC21" s="60"/>
      <c r="AD21" s="60"/>
      <c r="AE21" s="60"/>
      <c r="AF21" s="60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74"/>
      <c r="BA21"/>
      <c r="BB21"/>
      <c r="BC21"/>
      <c r="BD21"/>
      <c r="BE21"/>
      <c r="BF21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</row>
    <row r="22" spans="2:160" ht="12.75">
      <c r="B22" s="18" t="s">
        <v>38</v>
      </c>
      <c r="C22" s="82">
        <v>1173.323</v>
      </c>
      <c r="D22" s="82">
        <v>978.488</v>
      </c>
      <c r="E22" s="82">
        <v>1136.636</v>
      </c>
      <c r="F22" s="82">
        <v>884.467</v>
      </c>
      <c r="G22" s="82">
        <v>1067.138</v>
      </c>
      <c r="H22" s="82">
        <v>1132.829</v>
      </c>
      <c r="I22" s="82">
        <v>1311.945</v>
      </c>
      <c r="J22" s="82">
        <v>1448.556</v>
      </c>
      <c r="K22" s="82">
        <v>1711.147</v>
      </c>
      <c r="L22" s="82">
        <v>1441.326</v>
      </c>
      <c r="M22" s="82">
        <v>1341.981</v>
      </c>
      <c r="N22" s="82">
        <v>1368.351</v>
      </c>
      <c r="O22" s="82">
        <v>846.937</v>
      </c>
      <c r="P22" s="82">
        <v>923.418</v>
      </c>
      <c r="Q22" s="82">
        <v>1530.463</v>
      </c>
      <c r="R22" s="82">
        <v>1346.337</v>
      </c>
      <c r="S22" s="82">
        <v>1177.15</v>
      </c>
      <c r="T22" s="82">
        <v>1029.072</v>
      </c>
      <c r="U22" s="82">
        <v>1234.387</v>
      </c>
      <c r="V22" s="82">
        <v>1295.629</v>
      </c>
      <c r="W22" s="82">
        <v>1178.058</v>
      </c>
      <c r="X22" s="82">
        <v>1125</v>
      </c>
      <c r="Y22" s="82">
        <v>1207</v>
      </c>
      <c r="Z22" s="82">
        <v>974.5</v>
      </c>
      <c r="AA22" s="82">
        <v>1013.5</v>
      </c>
      <c r="AB22" s="83">
        <v>1014</v>
      </c>
      <c r="AC22" s="82">
        <v>1044</v>
      </c>
      <c r="AD22" s="82">
        <v>1022.85</v>
      </c>
      <c r="AE22" s="82">
        <v>939</v>
      </c>
      <c r="AF22" s="82">
        <v>823.8</v>
      </c>
      <c r="AG22" s="84">
        <v>1128</v>
      </c>
      <c r="AH22" s="84">
        <v>1032</v>
      </c>
      <c r="AI22" s="84">
        <v>978</v>
      </c>
      <c r="AJ22" s="84">
        <v>878</v>
      </c>
      <c r="AK22" s="84">
        <v>1233</v>
      </c>
      <c r="AL22" s="84">
        <v>984</v>
      </c>
      <c r="AM22" s="84">
        <v>850</v>
      </c>
      <c r="AN22" s="84">
        <v>1258</v>
      </c>
      <c r="AO22" s="84">
        <v>1017</v>
      </c>
      <c r="AP22" s="84">
        <v>981</v>
      </c>
      <c r="AQ22" s="84">
        <v>1145</v>
      </c>
      <c r="AR22" s="84">
        <v>864</v>
      </c>
      <c r="AS22" s="84">
        <v>778</v>
      </c>
      <c r="AT22" s="84">
        <v>1051</v>
      </c>
      <c r="AU22" s="84">
        <v>906</v>
      </c>
      <c r="AV22" s="84">
        <v>937</v>
      </c>
      <c r="AW22" s="84">
        <v>969</v>
      </c>
      <c r="AX22" s="84">
        <v>992</v>
      </c>
      <c r="AY22" s="85">
        <v>875</v>
      </c>
      <c r="BA22"/>
      <c r="BB22"/>
      <c r="BC22"/>
      <c r="BD22"/>
      <c r="BE22"/>
      <c r="BF22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</row>
    <row r="23" spans="2:160" ht="12.75">
      <c r="B23" s="18" t="s">
        <v>39</v>
      </c>
      <c r="C23" s="82">
        <v>43.67699999999991</v>
      </c>
      <c r="D23" s="82">
        <v>40.511999999999944</v>
      </c>
      <c r="E23" s="82">
        <v>36.36400000000003</v>
      </c>
      <c r="F23" s="82">
        <v>65.53300000000002</v>
      </c>
      <c r="G23" s="82">
        <v>56.86200000000008</v>
      </c>
      <c r="H23" s="82">
        <v>61.17100000000005</v>
      </c>
      <c r="I23" s="82">
        <v>63.055000000000064</v>
      </c>
      <c r="J23" s="82">
        <v>65.44399999999996</v>
      </c>
      <c r="K23" s="82">
        <v>59.853000000000065</v>
      </c>
      <c r="L23" s="82">
        <v>67.67399999999998</v>
      </c>
      <c r="M23" s="82">
        <v>84.019</v>
      </c>
      <c r="N23" s="82">
        <v>52.64899999999989</v>
      </c>
      <c r="O23" s="82">
        <v>62.06299999999999</v>
      </c>
      <c r="P23" s="82">
        <v>75.582</v>
      </c>
      <c r="Q23" s="82">
        <v>57.537000000000035</v>
      </c>
      <c r="R23" s="82">
        <v>68.66300000000001</v>
      </c>
      <c r="S23" s="82">
        <v>54.84999999999991</v>
      </c>
      <c r="T23" s="82">
        <v>40.42800000000011</v>
      </c>
      <c r="U23" s="82">
        <v>47.91300000000001</v>
      </c>
      <c r="V23" s="82">
        <v>57.971000000000004</v>
      </c>
      <c r="W23" s="82">
        <v>49.74199999999996</v>
      </c>
      <c r="X23" s="82">
        <v>62.5</v>
      </c>
      <c r="Y23" s="82">
        <v>34</v>
      </c>
      <c r="Z23" s="82">
        <v>27</v>
      </c>
      <c r="AA23" s="82">
        <v>26.5</v>
      </c>
      <c r="AB23" s="83">
        <v>28</v>
      </c>
      <c r="AC23" s="82">
        <v>45.5</v>
      </c>
      <c r="AD23" s="82">
        <v>38.95</v>
      </c>
      <c r="AE23" s="82">
        <v>22.67</v>
      </c>
      <c r="AF23" s="82">
        <v>29.8</v>
      </c>
      <c r="AG23" s="84">
        <v>30.8</v>
      </c>
      <c r="AH23" s="84">
        <v>30.8</v>
      </c>
      <c r="AI23" s="84">
        <v>30.8</v>
      </c>
      <c r="AJ23" s="84">
        <v>31</v>
      </c>
      <c r="AK23" s="84">
        <v>31</v>
      </c>
      <c r="AL23" s="84">
        <v>31</v>
      </c>
      <c r="AM23" s="84">
        <v>31</v>
      </c>
      <c r="AN23" s="84">
        <v>31</v>
      </c>
      <c r="AO23" s="84">
        <f>AN23</f>
        <v>31</v>
      </c>
      <c r="AP23" s="84">
        <f>AO23</f>
        <v>31</v>
      </c>
      <c r="AQ23" s="84">
        <f>AP23</f>
        <v>31</v>
      </c>
      <c r="AR23" s="84"/>
      <c r="AS23" s="84"/>
      <c r="AT23" s="84"/>
      <c r="AU23" s="84"/>
      <c r="AV23" s="84"/>
      <c r="AW23" s="84"/>
      <c r="AX23" s="84"/>
      <c r="AY23" s="85"/>
      <c r="BA23"/>
      <c r="BB23"/>
      <c r="BC23"/>
      <c r="BD23"/>
      <c r="BE23"/>
      <c r="BF23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</row>
    <row r="24" spans="2:160" ht="12.75">
      <c r="B24" s="18" t="s">
        <v>40</v>
      </c>
      <c r="C24" s="61">
        <f aca="true" t="shared" si="10" ref="C24:AK24">SUM(C22:C23)</f>
        <v>1217</v>
      </c>
      <c r="D24" s="61">
        <f t="shared" si="10"/>
        <v>1019</v>
      </c>
      <c r="E24" s="61">
        <f t="shared" si="10"/>
        <v>1173</v>
      </c>
      <c r="F24" s="61">
        <f t="shared" si="10"/>
        <v>950</v>
      </c>
      <c r="G24" s="61">
        <f t="shared" si="10"/>
        <v>1124</v>
      </c>
      <c r="H24" s="61">
        <f t="shared" si="10"/>
        <v>1194</v>
      </c>
      <c r="I24" s="61">
        <f t="shared" si="10"/>
        <v>1375</v>
      </c>
      <c r="J24" s="61">
        <f t="shared" si="10"/>
        <v>1514</v>
      </c>
      <c r="K24" s="61">
        <f t="shared" si="10"/>
        <v>1771</v>
      </c>
      <c r="L24" s="61">
        <f t="shared" si="10"/>
        <v>1509</v>
      </c>
      <c r="M24" s="61">
        <f t="shared" si="10"/>
        <v>1426</v>
      </c>
      <c r="N24" s="61">
        <f t="shared" si="10"/>
        <v>1421</v>
      </c>
      <c r="O24" s="61">
        <f t="shared" si="10"/>
        <v>909</v>
      </c>
      <c r="P24" s="61">
        <f t="shared" si="10"/>
        <v>999</v>
      </c>
      <c r="Q24" s="61">
        <f t="shared" si="10"/>
        <v>1588</v>
      </c>
      <c r="R24" s="61">
        <f t="shared" si="10"/>
        <v>1415</v>
      </c>
      <c r="S24" s="61">
        <f t="shared" si="10"/>
        <v>1232</v>
      </c>
      <c r="T24" s="61">
        <f t="shared" si="10"/>
        <v>1069.5</v>
      </c>
      <c r="U24" s="61">
        <f t="shared" si="10"/>
        <v>1282.3</v>
      </c>
      <c r="V24" s="61">
        <f t="shared" si="10"/>
        <v>1353.6</v>
      </c>
      <c r="W24" s="61">
        <f t="shared" si="10"/>
        <v>1227.8</v>
      </c>
      <c r="X24" s="61">
        <f t="shared" si="10"/>
        <v>1187.5</v>
      </c>
      <c r="Y24" s="61">
        <f t="shared" si="10"/>
        <v>1241</v>
      </c>
      <c r="Z24" s="61">
        <f t="shared" si="10"/>
        <v>1001.5</v>
      </c>
      <c r="AA24" s="61">
        <f t="shared" si="10"/>
        <v>1040</v>
      </c>
      <c r="AB24" s="61">
        <f t="shared" si="10"/>
        <v>1042</v>
      </c>
      <c r="AC24" s="61">
        <f t="shared" si="10"/>
        <v>1089.5</v>
      </c>
      <c r="AD24" s="61">
        <f t="shared" si="10"/>
        <v>1061.8</v>
      </c>
      <c r="AE24" s="61">
        <f t="shared" si="10"/>
        <v>961.67</v>
      </c>
      <c r="AF24" s="61">
        <f t="shared" si="10"/>
        <v>853.5999999999999</v>
      </c>
      <c r="AG24" s="61">
        <f t="shared" si="10"/>
        <v>1158.8</v>
      </c>
      <c r="AH24" s="61">
        <f t="shared" si="10"/>
        <v>1062.8</v>
      </c>
      <c r="AI24" s="61">
        <f t="shared" si="10"/>
        <v>1008.8</v>
      </c>
      <c r="AJ24" s="61">
        <f t="shared" si="10"/>
        <v>909</v>
      </c>
      <c r="AK24" s="61">
        <f t="shared" si="10"/>
        <v>1264</v>
      </c>
      <c r="AL24" s="61">
        <f aca="true" t="shared" si="11" ref="AL24:AV24">SUM(AL22:AL23)</f>
        <v>1015</v>
      </c>
      <c r="AM24" s="61">
        <f t="shared" si="11"/>
        <v>881</v>
      </c>
      <c r="AN24" s="61">
        <f t="shared" si="11"/>
        <v>1289</v>
      </c>
      <c r="AO24" s="61">
        <f t="shared" si="11"/>
        <v>1048</v>
      </c>
      <c r="AP24" s="61">
        <f t="shared" si="11"/>
        <v>1012</v>
      </c>
      <c r="AQ24" s="61">
        <f t="shared" si="11"/>
        <v>1176</v>
      </c>
      <c r="AR24" s="61">
        <f t="shared" si="11"/>
        <v>864</v>
      </c>
      <c r="AS24" s="61">
        <f t="shared" si="11"/>
        <v>778</v>
      </c>
      <c r="AT24" s="61">
        <f t="shared" si="11"/>
        <v>1051</v>
      </c>
      <c r="AU24" s="61">
        <f t="shared" si="11"/>
        <v>906</v>
      </c>
      <c r="AV24" s="61">
        <f t="shared" si="11"/>
        <v>937</v>
      </c>
      <c r="AW24" s="61">
        <f>SUM(AW22:AW23)</f>
        <v>969</v>
      </c>
      <c r="AX24" s="61">
        <f>SUM(AX22:AX23)</f>
        <v>992</v>
      </c>
      <c r="AY24" s="74">
        <f>SUM(AY22:AY23)</f>
        <v>875</v>
      </c>
      <c r="BA24"/>
      <c r="BB24"/>
      <c r="BC24"/>
      <c r="BD24"/>
      <c r="BE24"/>
      <c r="BF24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</row>
    <row r="25" spans="2:160" ht="12.75">
      <c r="B25" s="18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57"/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74"/>
      <c r="BA25"/>
      <c r="BB25"/>
      <c r="BC25"/>
      <c r="BD25"/>
      <c r="BE25"/>
      <c r="BF25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</row>
    <row r="26" spans="2:160" ht="12.75">
      <c r="B26" s="18" t="s">
        <v>41</v>
      </c>
      <c r="C26" s="60">
        <f>C20+C24</f>
        <v>1970</v>
      </c>
      <c r="D26" s="60">
        <f>D20+D24</f>
        <v>1691</v>
      </c>
      <c r="E26" s="60">
        <f>E20+E24</f>
        <v>1899</v>
      </c>
      <c r="F26" s="60">
        <f aca="true" t="shared" si="12" ref="F26:AM26">F20+F24</f>
        <v>1704</v>
      </c>
      <c r="G26" s="60">
        <f t="shared" si="12"/>
        <v>1984</v>
      </c>
      <c r="H26" s="60">
        <f t="shared" si="12"/>
        <v>2031</v>
      </c>
      <c r="I26" s="60">
        <f t="shared" si="12"/>
        <v>2158</v>
      </c>
      <c r="J26" s="60">
        <f t="shared" si="12"/>
        <v>2297</v>
      </c>
      <c r="K26" s="60">
        <f t="shared" si="12"/>
        <v>2618</v>
      </c>
      <c r="L26" s="60">
        <f t="shared" si="12"/>
        <v>2417</v>
      </c>
      <c r="M26" s="60">
        <f t="shared" si="12"/>
        <v>2539</v>
      </c>
      <c r="N26" s="60">
        <f t="shared" si="12"/>
        <v>2579</v>
      </c>
      <c r="O26" s="60">
        <f t="shared" si="12"/>
        <v>1960</v>
      </c>
      <c r="P26" s="60">
        <f t="shared" si="12"/>
        <v>2196</v>
      </c>
      <c r="Q26" s="60">
        <f t="shared" si="12"/>
        <v>2684</v>
      </c>
      <c r="R26" s="60">
        <f t="shared" si="12"/>
        <v>2397</v>
      </c>
      <c r="S26" s="60">
        <f t="shared" si="12"/>
        <v>2225</v>
      </c>
      <c r="T26" s="60">
        <f t="shared" si="12"/>
        <v>2434.6</v>
      </c>
      <c r="U26" s="60">
        <f t="shared" si="12"/>
        <v>2414</v>
      </c>
      <c r="V26" s="60">
        <f t="shared" si="12"/>
        <v>2481.1</v>
      </c>
      <c r="W26" s="60">
        <f t="shared" si="12"/>
        <v>2467.5</v>
      </c>
      <c r="X26" s="60">
        <f t="shared" si="12"/>
        <v>2474.9</v>
      </c>
      <c r="Y26" s="60">
        <f t="shared" si="12"/>
        <v>2381</v>
      </c>
      <c r="Z26" s="60">
        <f t="shared" si="12"/>
        <v>2302</v>
      </c>
      <c r="AA26" s="60">
        <f t="shared" si="12"/>
        <v>2298</v>
      </c>
      <c r="AB26" s="60">
        <f t="shared" si="12"/>
        <v>2427</v>
      </c>
      <c r="AC26" s="60">
        <f t="shared" si="12"/>
        <v>2389.3</v>
      </c>
      <c r="AD26" s="60">
        <f t="shared" si="12"/>
        <v>2394.7</v>
      </c>
      <c r="AE26" s="60">
        <f t="shared" si="12"/>
        <v>2152.67</v>
      </c>
      <c r="AF26" s="60">
        <f t="shared" si="12"/>
        <v>1968.6</v>
      </c>
      <c r="AG26" s="60">
        <f t="shared" si="12"/>
        <v>2352.8</v>
      </c>
      <c r="AH26" s="60">
        <f t="shared" si="12"/>
        <v>2235.8</v>
      </c>
      <c r="AI26" s="60">
        <f t="shared" si="12"/>
        <v>2154.8</v>
      </c>
      <c r="AJ26" s="60">
        <f t="shared" si="12"/>
        <v>2049</v>
      </c>
      <c r="AK26" s="60">
        <f t="shared" si="12"/>
        <v>2330</v>
      </c>
      <c r="AL26" s="60">
        <f t="shared" si="12"/>
        <v>2275</v>
      </c>
      <c r="AM26" s="60">
        <f t="shared" si="12"/>
        <v>2018</v>
      </c>
      <c r="AN26" s="61">
        <f>AN20+AN24</f>
        <v>2418</v>
      </c>
      <c r="AO26" s="61">
        <f>AO20+AO24</f>
        <v>2231</v>
      </c>
      <c r="AP26" s="61">
        <f>AP20+AP24</f>
        <v>2400</v>
      </c>
      <c r="AQ26" s="61">
        <f>AQ20+AQ24</f>
        <v>2436</v>
      </c>
      <c r="AR26" s="61">
        <f>AR20+AR24</f>
        <v>2015</v>
      </c>
      <c r="AS26" s="61">
        <v>1951</v>
      </c>
      <c r="AT26" s="61">
        <f>AT20+AT24</f>
        <v>2222</v>
      </c>
      <c r="AU26" s="61">
        <f>AU20+AU24</f>
        <v>1981</v>
      </c>
      <c r="AV26" s="61">
        <v>2039</v>
      </c>
      <c r="AW26" s="61">
        <v>2087</v>
      </c>
      <c r="AX26" s="61">
        <v>2111</v>
      </c>
      <c r="AY26" s="74">
        <v>2036</v>
      </c>
      <c r="BA26"/>
      <c r="BB26"/>
      <c r="BC26"/>
      <c r="BD26"/>
      <c r="BE26"/>
      <c r="BF26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</row>
    <row r="27" spans="2:160" ht="12.75">
      <c r="B27" s="18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57"/>
      <c r="AC27" s="60"/>
      <c r="AD27" s="60"/>
      <c r="AE27" s="60"/>
      <c r="AF27" s="60"/>
      <c r="AG27" s="60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74"/>
      <c r="BA27"/>
      <c r="BB27"/>
      <c r="BC27"/>
      <c r="BD27"/>
      <c r="BE27"/>
      <c r="BF27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</row>
    <row r="28" spans="2:160" ht="12.75">
      <c r="B28" s="18" t="s">
        <v>42</v>
      </c>
      <c r="C28" s="82">
        <v>341</v>
      </c>
      <c r="D28" s="82">
        <v>434</v>
      </c>
      <c r="E28" s="82">
        <v>665</v>
      </c>
      <c r="F28" s="82">
        <v>1114</v>
      </c>
      <c r="G28" s="82">
        <v>1177</v>
      </c>
      <c r="H28" s="82">
        <v>925</v>
      </c>
      <c r="I28" s="82">
        <v>902</v>
      </c>
      <c r="J28" s="82">
        <v>989</v>
      </c>
      <c r="K28" s="82">
        <v>1159</v>
      </c>
      <c r="L28" s="82">
        <v>1514</v>
      </c>
      <c r="M28" s="82">
        <v>1400</v>
      </c>
      <c r="N28" s="82">
        <v>1424</v>
      </c>
      <c r="O28" s="82">
        <v>1905</v>
      </c>
      <c r="P28" s="82">
        <v>1820.57</v>
      </c>
      <c r="Q28" s="82">
        <v>1260.685</v>
      </c>
      <c r="R28" s="82">
        <v>699.201</v>
      </c>
      <c r="S28" s="82">
        <v>535.6179999999999</v>
      </c>
      <c r="T28" s="82">
        <v>868.1</v>
      </c>
      <c r="U28" s="82">
        <v>474.9</v>
      </c>
      <c r="V28" s="82">
        <v>531</v>
      </c>
      <c r="W28" s="82">
        <v>568.4000000000005</v>
      </c>
      <c r="X28" s="82">
        <v>506.01</v>
      </c>
      <c r="Y28" s="82">
        <v>376.2080000000001</v>
      </c>
      <c r="Z28" s="82">
        <v>443.3879999999999</v>
      </c>
      <c r="AA28" s="82">
        <v>721.9659999999999</v>
      </c>
      <c r="AB28" s="83">
        <v>945.4</v>
      </c>
      <c r="AC28" s="82">
        <v>949.3339999999994</v>
      </c>
      <c r="AD28" s="82">
        <v>876.4939999999992</v>
      </c>
      <c r="AE28" s="82">
        <v>777</v>
      </c>
      <c r="AF28" s="82">
        <v>491</v>
      </c>
      <c r="AG28" s="84">
        <f aca="true" t="shared" si="13" ref="AG28:AM28">AG15-AG26</f>
        <v>546.1999999999998</v>
      </c>
      <c r="AH28" s="84">
        <f t="shared" si="13"/>
        <v>539.1999999999998</v>
      </c>
      <c r="AI28" s="84">
        <f t="shared" si="13"/>
        <v>572.1999999999998</v>
      </c>
      <c r="AJ28" s="84">
        <f t="shared" si="13"/>
        <v>456</v>
      </c>
      <c r="AK28" s="84">
        <v>306</v>
      </c>
      <c r="AL28" s="84">
        <f t="shared" si="13"/>
        <v>657</v>
      </c>
      <c r="AM28" s="84">
        <f t="shared" si="13"/>
        <v>975.6648</v>
      </c>
      <c r="AN28" s="84">
        <f>AN15-AN26</f>
        <v>861.2454699999998</v>
      </c>
      <c r="AO28" s="84">
        <f>AO15-AO26</f>
        <v>742.5741000000003</v>
      </c>
      <c r="AP28" s="84">
        <f>AP15-AP26</f>
        <v>717.7727000000004</v>
      </c>
      <c r="AQ28" s="84">
        <f>AQ15-AQ26</f>
        <v>590.3087</v>
      </c>
      <c r="AR28" s="84">
        <f>AR15-AR26</f>
        <v>753.1147000000001</v>
      </c>
      <c r="AS28" s="84">
        <v>976</v>
      </c>
      <c r="AT28" s="84">
        <v>1181</v>
      </c>
      <c r="AU28" s="84">
        <v>1099</v>
      </c>
      <c r="AV28" s="84">
        <v>1080</v>
      </c>
      <c r="AW28" s="84">
        <v>1028</v>
      </c>
      <c r="AX28" s="84">
        <v>845</v>
      </c>
      <c r="AY28" s="85">
        <v>580</v>
      </c>
      <c r="BA28"/>
      <c r="BB28"/>
      <c r="BC28"/>
      <c r="BD28"/>
      <c r="BE28"/>
      <c r="BF28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</row>
    <row r="29" spans="2:160" ht="12.75">
      <c r="B29" s="18" t="s">
        <v>43</v>
      </c>
      <c r="C29" s="82">
        <v>208</v>
      </c>
      <c r="D29" s="82">
        <v>418</v>
      </c>
      <c r="E29" s="82">
        <v>644</v>
      </c>
      <c r="F29" s="82">
        <v>736</v>
      </c>
      <c r="G29" s="82">
        <v>521</v>
      </c>
      <c r="H29" s="82">
        <v>349</v>
      </c>
      <c r="I29" s="82">
        <v>355</v>
      </c>
      <c r="J29" s="82">
        <v>374</v>
      </c>
      <c r="K29" s="82">
        <v>297</v>
      </c>
      <c r="L29" s="82">
        <v>196</v>
      </c>
      <c r="M29" s="82">
        <v>222</v>
      </c>
      <c r="N29" s="82">
        <v>214</v>
      </c>
      <c r="O29" s="82">
        <v>29</v>
      </c>
      <c r="P29" s="82">
        <v>122.57</v>
      </c>
      <c r="Q29" s="82">
        <v>332.685</v>
      </c>
      <c r="R29" s="82">
        <v>203.20100000000002</v>
      </c>
      <c r="S29" s="82">
        <v>244.61799999999994</v>
      </c>
      <c r="T29" s="82">
        <v>474.1</v>
      </c>
      <c r="U29" s="82">
        <v>252.9</v>
      </c>
      <c r="V29" s="82">
        <v>306</v>
      </c>
      <c r="W29" s="82">
        <v>345.40000000000055</v>
      </c>
      <c r="X29" s="82">
        <v>300.01</v>
      </c>
      <c r="Y29" s="82">
        <v>245.20800000000008</v>
      </c>
      <c r="Z29" s="82">
        <v>278.2879999999999</v>
      </c>
      <c r="AA29" s="82">
        <v>494.3659999999999</v>
      </c>
      <c r="AB29" s="83">
        <v>677.4</v>
      </c>
      <c r="AC29" s="82">
        <v>783.4339999999994</v>
      </c>
      <c r="AD29" s="84">
        <f aca="true" t="shared" si="14" ref="AD29:AI29">AD28-AD32</f>
        <v>779.4939999999992</v>
      </c>
      <c r="AE29" s="84">
        <f t="shared" si="14"/>
        <v>678</v>
      </c>
      <c r="AF29" s="84">
        <f t="shared" si="14"/>
        <v>425</v>
      </c>
      <c r="AG29" s="84">
        <f t="shared" si="14"/>
        <v>485.1999999999998</v>
      </c>
      <c r="AH29" s="84">
        <f t="shared" si="14"/>
        <v>485.1999999999998</v>
      </c>
      <c r="AI29" s="84">
        <f t="shared" si="14"/>
        <v>529.1999999999998</v>
      </c>
      <c r="AJ29" s="84">
        <f>AJ28-AJ32</f>
        <v>415</v>
      </c>
      <c r="AK29" s="84">
        <v>306</v>
      </c>
      <c r="AL29" s="84">
        <f aca="true" t="shared" si="15" ref="AL29:AR29">AL28-AL32</f>
        <v>657</v>
      </c>
      <c r="AM29" s="84">
        <f t="shared" si="15"/>
        <v>975.6648</v>
      </c>
      <c r="AN29" s="84">
        <f t="shared" si="15"/>
        <v>861.2454699999998</v>
      </c>
      <c r="AO29" s="84">
        <f t="shared" si="15"/>
        <v>742.5741000000003</v>
      </c>
      <c r="AP29" s="84">
        <f t="shared" si="15"/>
        <v>717.7727000000004</v>
      </c>
      <c r="AQ29" s="84">
        <f t="shared" si="15"/>
        <v>590.3087</v>
      </c>
      <c r="AR29" s="84">
        <f t="shared" si="15"/>
        <v>753.1147000000001</v>
      </c>
      <c r="AS29" s="84"/>
      <c r="AT29" s="84"/>
      <c r="AU29" s="84"/>
      <c r="AV29" s="84"/>
      <c r="AW29" s="84"/>
      <c r="AX29" s="84"/>
      <c r="AY29" s="85"/>
      <c r="BA29"/>
      <c r="BB29"/>
      <c r="BC29"/>
      <c r="BD29"/>
      <c r="BE29"/>
      <c r="BF2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</row>
    <row r="30" spans="2:160" ht="12.75">
      <c r="B30" s="18" t="s">
        <v>44</v>
      </c>
      <c r="C30" s="82" t="s">
        <v>45</v>
      </c>
      <c r="D30" s="82" t="s">
        <v>45</v>
      </c>
      <c r="E30" s="82" t="s">
        <v>45</v>
      </c>
      <c r="F30" s="82" t="s">
        <v>45</v>
      </c>
      <c r="G30" s="82">
        <v>342</v>
      </c>
      <c r="H30" s="82">
        <v>403</v>
      </c>
      <c r="I30" s="82">
        <v>260</v>
      </c>
      <c r="J30" s="82">
        <v>360</v>
      </c>
      <c r="K30" s="82">
        <v>560</v>
      </c>
      <c r="L30" s="82">
        <v>1061</v>
      </c>
      <c r="M30" s="82">
        <v>611</v>
      </c>
      <c r="N30" s="82">
        <v>657</v>
      </c>
      <c r="O30" s="82">
        <v>596</v>
      </c>
      <c r="P30" s="82">
        <v>632</v>
      </c>
      <c r="Q30" s="82">
        <v>467</v>
      </c>
      <c r="R30" s="82">
        <v>287</v>
      </c>
      <c r="S30" s="82">
        <v>144</v>
      </c>
      <c r="T30" s="82">
        <v>14</v>
      </c>
      <c r="U30" s="82">
        <v>50</v>
      </c>
      <c r="V30" s="82">
        <v>28</v>
      </c>
      <c r="W30" s="82">
        <v>6</v>
      </c>
      <c r="X30" s="82" t="s">
        <v>45</v>
      </c>
      <c r="Y30" s="82" t="s">
        <v>45</v>
      </c>
      <c r="Z30" s="82" t="s">
        <v>45</v>
      </c>
      <c r="AA30" s="82" t="s">
        <v>45</v>
      </c>
      <c r="AB30" s="83" t="s">
        <v>45</v>
      </c>
      <c r="AC30" s="82" t="s">
        <v>45</v>
      </c>
      <c r="AD30" s="82" t="s">
        <v>45</v>
      </c>
      <c r="AE30" s="82" t="s">
        <v>45</v>
      </c>
      <c r="AF30" s="82" t="s">
        <v>45</v>
      </c>
      <c r="AG30" s="82" t="s">
        <v>45</v>
      </c>
      <c r="AH30" s="84" t="s">
        <v>45</v>
      </c>
      <c r="AI30" s="84" t="s">
        <v>45</v>
      </c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5"/>
      <c r="BA30"/>
      <c r="BB30"/>
      <c r="BC30"/>
      <c r="BD30"/>
      <c r="BE30"/>
      <c r="BF30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</row>
    <row r="31" spans="2:160" ht="12.75">
      <c r="B31" s="18" t="s">
        <v>46</v>
      </c>
      <c r="C31" s="82" t="s">
        <v>45</v>
      </c>
      <c r="D31" s="82">
        <v>4</v>
      </c>
      <c r="E31" s="82">
        <v>21</v>
      </c>
      <c r="F31" s="82">
        <v>378</v>
      </c>
      <c r="G31" s="82">
        <v>266</v>
      </c>
      <c r="H31" s="82">
        <v>122</v>
      </c>
      <c r="I31" s="82">
        <v>99</v>
      </c>
      <c r="J31" s="82">
        <v>55</v>
      </c>
      <c r="K31" s="82">
        <v>112</v>
      </c>
      <c r="L31" s="82">
        <v>65</v>
      </c>
      <c r="M31" s="82">
        <v>379</v>
      </c>
      <c r="N31" s="82">
        <v>175</v>
      </c>
      <c r="O31" s="82">
        <v>678</v>
      </c>
      <c r="P31" s="82">
        <v>236</v>
      </c>
      <c r="Q31" s="82">
        <v>178</v>
      </c>
      <c r="R31" s="82">
        <v>19</v>
      </c>
      <c r="S31" s="82">
        <v>30</v>
      </c>
      <c r="T31" s="82">
        <v>217</v>
      </c>
      <c r="U31" s="82">
        <v>20</v>
      </c>
      <c r="V31" s="82">
        <v>47</v>
      </c>
      <c r="W31" s="82">
        <v>67</v>
      </c>
      <c r="X31" s="82">
        <v>64</v>
      </c>
      <c r="Y31" s="82">
        <v>13</v>
      </c>
      <c r="Z31" s="82">
        <v>72.4</v>
      </c>
      <c r="AA31" s="82">
        <v>133.8</v>
      </c>
      <c r="AB31" s="83">
        <v>140</v>
      </c>
      <c r="AC31" s="82">
        <v>62.3</v>
      </c>
      <c r="AD31" s="82">
        <v>42.2</v>
      </c>
      <c r="AE31" s="82">
        <v>77.7</v>
      </c>
      <c r="AF31" s="82">
        <v>55</v>
      </c>
      <c r="AG31" s="82">
        <v>37</v>
      </c>
      <c r="AH31" s="84">
        <v>58</v>
      </c>
      <c r="AI31" s="84">
        <v>42</v>
      </c>
      <c r="AJ31" s="84">
        <v>14</v>
      </c>
      <c r="AK31" s="84">
        <v>1</v>
      </c>
      <c r="AL31" s="84">
        <v>27</v>
      </c>
      <c r="AM31" s="84">
        <v>51</v>
      </c>
      <c r="AN31" s="84">
        <v>15</v>
      </c>
      <c r="AO31" s="84">
        <v>8</v>
      </c>
      <c r="AP31" s="84">
        <v>8</v>
      </c>
      <c r="AQ31" s="84">
        <v>8</v>
      </c>
      <c r="AR31" s="84">
        <v>45</v>
      </c>
      <c r="AS31" s="84"/>
      <c r="AT31" s="84"/>
      <c r="AU31" s="84"/>
      <c r="AV31" s="84"/>
      <c r="AW31" s="84"/>
      <c r="AX31" s="84"/>
      <c r="AY31" s="85"/>
      <c r="BA31"/>
      <c r="BB31"/>
      <c r="BC31"/>
      <c r="BD31"/>
      <c r="BE31"/>
      <c r="BF31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</row>
    <row r="32" spans="2:160" ht="12.75">
      <c r="B32" s="18" t="s">
        <v>47</v>
      </c>
      <c r="C32" s="82">
        <v>133</v>
      </c>
      <c r="D32" s="82">
        <v>12</v>
      </c>
      <c r="E32" s="82" t="s">
        <v>45</v>
      </c>
      <c r="F32" s="82" t="s">
        <v>45</v>
      </c>
      <c r="G32" s="82">
        <v>48</v>
      </c>
      <c r="H32" s="82">
        <v>51</v>
      </c>
      <c r="I32" s="82">
        <v>188</v>
      </c>
      <c r="J32" s="82">
        <v>200</v>
      </c>
      <c r="K32" s="82">
        <v>190</v>
      </c>
      <c r="L32" s="82">
        <v>192</v>
      </c>
      <c r="M32" s="82">
        <v>188</v>
      </c>
      <c r="N32" s="82">
        <v>378</v>
      </c>
      <c r="O32" s="82">
        <v>602</v>
      </c>
      <c r="P32" s="82">
        <v>830</v>
      </c>
      <c r="Q32" s="82">
        <v>283</v>
      </c>
      <c r="R32" s="82">
        <v>190</v>
      </c>
      <c r="S32" s="82">
        <v>117</v>
      </c>
      <c r="T32" s="82">
        <v>163</v>
      </c>
      <c r="U32" s="82">
        <v>152</v>
      </c>
      <c r="V32" s="82">
        <v>150</v>
      </c>
      <c r="W32" s="82">
        <v>150</v>
      </c>
      <c r="X32" s="82">
        <v>142</v>
      </c>
      <c r="Y32" s="82">
        <v>118</v>
      </c>
      <c r="Z32" s="82">
        <v>92.7</v>
      </c>
      <c r="AA32" s="82">
        <v>93.8</v>
      </c>
      <c r="AB32" s="83">
        <v>128</v>
      </c>
      <c r="AC32" s="82">
        <v>103.6</v>
      </c>
      <c r="AD32" s="82">
        <v>97</v>
      </c>
      <c r="AE32" s="82">
        <v>99</v>
      </c>
      <c r="AF32" s="82">
        <v>66</v>
      </c>
      <c r="AG32" s="82">
        <v>61</v>
      </c>
      <c r="AH32" s="84">
        <v>54</v>
      </c>
      <c r="AI32" s="84">
        <v>43</v>
      </c>
      <c r="AJ32" s="84">
        <v>41</v>
      </c>
      <c r="AK32" s="84">
        <v>0</v>
      </c>
      <c r="AL32" s="84">
        <v>0</v>
      </c>
      <c r="AM32" s="84">
        <v>0</v>
      </c>
      <c r="AN32" s="84">
        <v>0</v>
      </c>
      <c r="AO32" s="84">
        <f>AN32</f>
        <v>0</v>
      </c>
      <c r="AP32" s="84">
        <f>AO32</f>
        <v>0</v>
      </c>
      <c r="AQ32" s="84">
        <v>0</v>
      </c>
      <c r="AR32" s="84">
        <v>0</v>
      </c>
      <c r="AS32" s="84"/>
      <c r="AT32" s="84"/>
      <c r="AU32" s="84"/>
      <c r="AV32" s="84"/>
      <c r="AW32" s="84"/>
      <c r="AX32" s="84"/>
      <c r="AY32" s="85"/>
      <c r="BA32"/>
      <c r="BB32"/>
      <c r="BC32"/>
      <c r="BD32"/>
      <c r="BE32"/>
      <c r="BF32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</row>
    <row r="33" spans="2:58" ht="12.75">
      <c r="B33" s="14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/>
      <c r="BB33"/>
      <c r="BC33"/>
      <c r="BD33"/>
      <c r="BE33"/>
      <c r="BF33"/>
    </row>
    <row r="34" spans="2:160" ht="12.75">
      <c r="B34" s="78" t="s">
        <v>48</v>
      </c>
      <c r="C34" s="109">
        <v>0.1730964467005076</v>
      </c>
      <c r="D34" s="109">
        <v>0.2566528681253696</v>
      </c>
      <c r="E34" s="109">
        <v>0.35018430753027907</v>
      </c>
      <c r="F34" s="109">
        <v>0.653755868544601</v>
      </c>
      <c r="G34" s="109">
        <v>0.5932459677419355</v>
      </c>
      <c r="H34" s="109">
        <v>0.4554406696208764</v>
      </c>
      <c r="I34" s="109">
        <v>0.41797961075069506</v>
      </c>
      <c r="J34" s="109">
        <v>0.4305616020896822</v>
      </c>
      <c r="K34" s="109">
        <v>0.44270435446906037</v>
      </c>
      <c r="L34" s="109">
        <v>0.6263963591228796</v>
      </c>
      <c r="M34" s="109">
        <v>0.5513981882630957</v>
      </c>
      <c r="N34" s="109">
        <v>0.5521519968980225</v>
      </c>
      <c r="O34" s="109">
        <v>0.9719387755102041</v>
      </c>
      <c r="P34" s="109">
        <v>0.8290391621129327</v>
      </c>
      <c r="Q34" s="109">
        <v>0.4697038002980626</v>
      </c>
      <c r="R34" s="109">
        <v>0.29169837296620776</v>
      </c>
      <c r="S34" s="109">
        <v>0.24072719101123594</v>
      </c>
      <c r="T34" s="109">
        <v>0.3565678140146227</v>
      </c>
      <c r="U34" s="109">
        <v>0.19672742336371152</v>
      </c>
      <c r="V34" s="109">
        <v>0.2140179758977873</v>
      </c>
      <c r="W34" s="109">
        <v>0.23035460992907825</v>
      </c>
      <c r="X34" s="109">
        <v>0.20445674572710015</v>
      </c>
      <c r="Y34" s="109">
        <v>0.1580041999160017</v>
      </c>
      <c r="Z34" s="109">
        <v>0.1926099044309296</v>
      </c>
      <c r="AA34" s="109">
        <v>0.3141714534377719</v>
      </c>
      <c r="AB34" s="109">
        <v>0.38953440461475075</v>
      </c>
      <c r="AC34" s="109">
        <v>0.3973272506591886</v>
      </c>
      <c r="AD34" s="109">
        <v>0.36601411450286014</v>
      </c>
      <c r="AE34" s="109">
        <f aca="true" t="shared" si="16" ref="AE34:AL34">AE28/AE26</f>
        <v>0.3609471029001194</v>
      </c>
      <c r="AF34" s="109">
        <f t="shared" si="16"/>
        <v>0.24941582850756885</v>
      </c>
      <c r="AG34" s="109">
        <f t="shared" si="16"/>
        <v>0.23214892893573605</v>
      </c>
      <c r="AH34" s="109">
        <f t="shared" si="16"/>
        <v>0.24116647285088103</v>
      </c>
      <c r="AI34" s="109">
        <f t="shared" si="16"/>
        <v>0.26554668646742147</v>
      </c>
      <c r="AJ34" s="109">
        <f>AJ28/AJ26</f>
        <v>0.2225475841874085</v>
      </c>
      <c r="AK34" s="109">
        <f t="shared" si="16"/>
        <v>0.1313304721030043</v>
      </c>
      <c r="AL34" s="109">
        <f t="shared" si="16"/>
        <v>0.2887912087912088</v>
      </c>
      <c r="AM34" s="109">
        <f>AM28/AM26</f>
        <v>0.4834810703666997</v>
      </c>
      <c r="AN34" s="109">
        <f>AN28/AN26</f>
        <v>0.35618092224979314</v>
      </c>
      <c r="AO34" s="109">
        <f>AO28/AO26</f>
        <v>0.33284361272971774</v>
      </c>
      <c r="AP34" s="109">
        <f>AP28/AP26</f>
        <v>0.2990719583333335</v>
      </c>
      <c r="AQ34" s="109">
        <f aca="true" t="shared" si="17" ref="AQ34:AV34">AQ28/AQ26</f>
        <v>0.24232705254515602</v>
      </c>
      <c r="AR34" s="109">
        <f t="shared" si="17"/>
        <v>0.3737541935483871</v>
      </c>
      <c r="AS34" s="109">
        <f t="shared" si="17"/>
        <v>0.5002562788313686</v>
      </c>
      <c r="AT34" s="109">
        <f t="shared" si="17"/>
        <v>0.5315031503150315</v>
      </c>
      <c r="AU34" s="109">
        <f t="shared" si="17"/>
        <v>0.5547703180212014</v>
      </c>
      <c r="AV34" s="109">
        <f t="shared" si="17"/>
        <v>0.5296714075527219</v>
      </c>
      <c r="AW34" s="109">
        <f>AW28/AW26</f>
        <v>0.492573071394346</v>
      </c>
      <c r="AX34" s="109">
        <f>AX28/AX26</f>
        <v>0.40028422548555187</v>
      </c>
      <c r="AY34" s="109">
        <f>AY28/AY26</f>
        <v>0.28487229862475444</v>
      </c>
      <c r="BA34"/>
      <c r="BB34"/>
      <c r="BC34"/>
      <c r="BD34"/>
      <c r="BE34"/>
      <c r="BF34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  <c r="EE34" s="21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  <c r="EU34" s="21"/>
      <c r="EV34" s="21"/>
      <c r="EW34" s="21"/>
      <c r="EX34" s="21"/>
      <c r="EY34" s="21"/>
      <c r="EZ34" s="21"/>
      <c r="FA34" s="21"/>
      <c r="FB34" s="21"/>
      <c r="FC34" s="21"/>
      <c r="FD34" s="21"/>
    </row>
    <row r="35" spans="2:58" ht="12.75">
      <c r="B35" s="79"/>
      <c r="AP35" s="7"/>
      <c r="BA35"/>
      <c r="BB35"/>
      <c r="BC35"/>
      <c r="BD35"/>
      <c r="BE35"/>
      <c r="BF35"/>
    </row>
    <row r="36" spans="2:58" ht="12.75">
      <c r="B36" s="80" t="s">
        <v>49</v>
      </c>
      <c r="C36" s="89">
        <v>3.95</v>
      </c>
      <c r="D36" s="89">
        <v>4.09</v>
      </c>
      <c r="E36" s="89">
        <v>3.56</v>
      </c>
      <c r="F36" s="89">
        <v>2.73</v>
      </c>
      <c r="G36" s="89">
        <v>2.33</v>
      </c>
      <c r="H36" s="89">
        <v>2.98</v>
      </c>
      <c r="I36" s="89">
        <v>3.8</v>
      </c>
      <c r="J36" s="89">
        <v>3.99</v>
      </c>
      <c r="K36" s="89">
        <v>3.69</v>
      </c>
      <c r="L36" s="89">
        <v>3.45</v>
      </c>
      <c r="M36" s="89">
        <v>3.51</v>
      </c>
      <c r="N36" s="89">
        <v>3.39</v>
      </c>
      <c r="O36" s="89">
        <v>3.08</v>
      </c>
      <c r="P36" s="89">
        <v>2.42</v>
      </c>
      <c r="Q36" s="89">
        <v>2.57</v>
      </c>
      <c r="R36" s="89">
        <v>3.72</v>
      </c>
      <c r="S36" s="89">
        <v>3.72</v>
      </c>
      <c r="T36" s="89">
        <v>2.61</v>
      </c>
      <c r="U36" s="89">
        <v>3</v>
      </c>
      <c r="V36" s="89">
        <v>3.24</v>
      </c>
      <c r="W36" s="89">
        <v>3.26</v>
      </c>
      <c r="X36" s="89">
        <v>3.45</v>
      </c>
      <c r="Y36" s="89">
        <v>4.5</v>
      </c>
      <c r="Z36" s="89">
        <v>4.35</v>
      </c>
      <c r="AA36" s="89">
        <v>3.4</v>
      </c>
      <c r="AB36" s="89">
        <v>2.65</v>
      </c>
      <c r="AC36" s="89">
        <v>2.48</v>
      </c>
      <c r="AD36" s="89">
        <v>2.62</v>
      </c>
      <c r="AE36" s="89">
        <v>2.78</v>
      </c>
      <c r="AF36" s="89">
        <v>3.56</v>
      </c>
      <c r="AG36" s="89">
        <v>3.4</v>
      </c>
      <c r="AH36" s="89">
        <v>3.4</v>
      </c>
      <c r="AI36" s="89">
        <v>3.42</v>
      </c>
      <c r="AJ36" s="89">
        <v>4.26</v>
      </c>
      <c r="AK36" s="89">
        <v>6.48</v>
      </c>
      <c r="AL36" s="89">
        <v>6.78</v>
      </c>
      <c r="AM36" s="89">
        <v>4.87</v>
      </c>
      <c r="AN36" s="89">
        <v>5.7</v>
      </c>
      <c r="AO36" s="89">
        <v>7.24</v>
      </c>
      <c r="AP36" s="89">
        <v>7.77</v>
      </c>
      <c r="AQ36" s="89">
        <v>6.87</v>
      </c>
      <c r="AR36" s="89">
        <v>5.99</v>
      </c>
      <c r="AS36" s="89">
        <v>4.89</v>
      </c>
      <c r="AT36" s="89">
        <v>3.89</v>
      </c>
      <c r="AU36" s="89">
        <v>4.72</v>
      </c>
      <c r="AV36" s="89">
        <v>5.16</v>
      </c>
      <c r="AW36" s="89">
        <v>4.58</v>
      </c>
      <c r="AX36" s="89">
        <v>5.05</v>
      </c>
      <c r="AY36" s="89">
        <v>6.7</v>
      </c>
      <c r="BA36"/>
      <c r="BB36"/>
      <c r="BC36"/>
      <c r="BD36"/>
      <c r="BE36"/>
      <c r="BF36"/>
    </row>
    <row r="37" spans="2:58" ht="12.75">
      <c r="B37" s="14" t="s">
        <v>50</v>
      </c>
      <c r="C37" s="90">
        <v>3.39</v>
      </c>
      <c r="D37" s="90">
        <v>2.05</v>
      </c>
      <c r="E37" s="90">
        <v>2.05</v>
      </c>
      <c r="F37" s="90">
        <v>2.29</v>
      </c>
      <c r="G37" s="90">
        <v>2.9</v>
      </c>
      <c r="H37" s="90">
        <v>3.4</v>
      </c>
      <c r="I37" s="90">
        <v>3.4</v>
      </c>
      <c r="J37" s="90">
        <v>3.63</v>
      </c>
      <c r="K37" s="90">
        <v>3.81</v>
      </c>
      <c r="L37" s="90">
        <v>4.05</v>
      </c>
      <c r="M37" s="90">
        <v>4.3</v>
      </c>
      <c r="N37" s="90">
        <v>4.38</v>
      </c>
      <c r="O37" s="90">
        <v>4.38</v>
      </c>
      <c r="P37" s="90">
        <v>4.38</v>
      </c>
      <c r="Q37" s="90">
        <v>4.38</v>
      </c>
      <c r="R37" s="90">
        <v>4.23</v>
      </c>
      <c r="S37" s="90">
        <v>4.1</v>
      </c>
      <c r="T37" s="90">
        <v>4</v>
      </c>
      <c r="U37" s="90">
        <v>4</v>
      </c>
      <c r="V37" s="90">
        <v>4</v>
      </c>
      <c r="W37" s="90">
        <v>4</v>
      </c>
      <c r="X37" s="90">
        <v>4</v>
      </c>
      <c r="Y37" s="90">
        <v>4</v>
      </c>
      <c r="Z37" s="90">
        <v>4</v>
      </c>
      <c r="AA37" s="90">
        <v>4</v>
      </c>
      <c r="AB37" s="91">
        <v>4</v>
      </c>
      <c r="AC37" s="91">
        <v>4</v>
      </c>
      <c r="AD37" s="91">
        <v>4</v>
      </c>
      <c r="AE37" s="91">
        <v>4</v>
      </c>
      <c r="AF37" s="91">
        <v>3.86</v>
      </c>
      <c r="AG37" s="91">
        <v>3.86</v>
      </c>
      <c r="AH37" s="92"/>
      <c r="AI37" s="92"/>
      <c r="AJ37" s="92"/>
      <c r="AK37" s="92"/>
      <c r="AL37" s="93"/>
      <c r="AM37" s="93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BA37"/>
      <c r="BB37"/>
      <c r="BC37"/>
      <c r="BD37"/>
      <c r="BE37"/>
      <c r="BF37"/>
    </row>
    <row r="38" spans="2:58" ht="12.75">
      <c r="B38" s="14" t="s">
        <v>51</v>
      </c>
      <c r="C38" s="90">
        <v>1.25</v>
      </c>
      <c r="D38" s="90">
        <v>1.37</v>
      </c>
      <c r="E38" s="90">
        <v>1.37</v>
      </c>
      <c r="F38" s="90">
        <v>2.25</v>
      </c>
      <c r="G38" s="90">
        <v>2.25</v>
      </c>
      <c r="H38" s="90">
        <v>2.35</v>
      </c>
      <c r="I38" s="90">
        <v>2.5</v>
      </c>
      <c r="J38" s="90">
        <v>3</v>
      </c>
      <c r="K38" s="90">
        <v>3.2</v>
      </c>
      <c r="L38" s="90">
        <v>3.55</v>
      </c>
      <c r="M38" s="90">
        <v>3.65</v>
      </c>
      <c r="N38" s="90">
        <v>3.3</v>
      </c>
      <c r="O38" s="90">
        <v>3.3</v>
      </c>
      <c r="P38" s="90">
        <v>2.3</v>
      </c>
      <c r="Q38" s="90">
        <v>2.28</v>
      </c>
      <c r="R38" s="90">
        <v>2.21</v>
      </c>
      <c r="S38" s="90">
        <v>2.06</v>
      </c>
      <c r="T38" s="90">
        <v>1.95</v>
      </c>
      <c r="U38" s="90">
        <v>2.04</v>
      </c>
      <c r="V38" s="90">
        <v>2.21</v>
      </c>
      <c r="W38" s="90">
        <v>2.45</v>
      </c>
      <c r="X38" s="90">
        <v>2.58</v>
      </c>
      <c r="Y38" s="90">
        <v>2.58</v>
      </c>
      <c r="Z38" s="90">
        <v>2.58</v>
      </c>
      <c r="AA38" s="90">
        <v>2.58</v>
      </c>
      <c r="AB38" s="91">
        <v>2.58</v>
      </c>
      <c r="AC38" s="91">
        <v>2.58</v>
      </c>
      <c r="AD38" s="91">
        <v>2.58</v>
      </c>
      <c r="AE38" s="91">
        <v>2.58</v>
      </c>
      <c r="AF38" s="91">
        <v>2.8</v>
      </c>
      <c r="AG38" s="91">
        <v>2.8</v>
      </c>
      <c r="AH38" s="92">
        <v>3.39</v>
      </c>
      <c r="AI38" s="92">
        <v>2.85</v>
      </c>
      <c r="AJ38" s="92"/>
      <c r="AK38" s="92"/>
      <c r="AL38" s="93"/>
      <c r="AM38" s="93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BA38"/>
      <c r="BB38"/>
      <c r="BC38"/>
      <c r="BD38"/>
      <c r="BE38"/>
      <c r="BF38"/>
    </row>
    <row r="39" spans="2:58" ht="12.75">
      <c r="B39" s="14" t="s">
        <v>52</v>
      </c>
      <c r="C39" s="63">
        <f>C36/C38</f>
        <v>3.16</v>
      </c>
      <c r="D39" s="63">
        <f aca="true" t="shared" si="18" ref="D39:AI39">D36/D38</f>
        <v>2.9854014598540144</v>
      </c>
      <c r="E39" s="63">
        <f t="shared" si="18"/>
        <v>2.5985401459854014</v>
      </c>
      <c r="F39" s="63">
        <f t="shared" si="18"/>
        <v>1.2133333333333334</v>
      </c>
      <c r="G39" s="63">
        <f t="shared" si="18"/>
        <v>1.0355555555555556</v>
      </c>
      <c r="H39" s="63">
        <f t="shared" si="18"/>
        <v>1.2680851063829788</v>
      </c>
      <c r="I39" s="63">
        <f t="shared" si="18"/>
        <v>1.52</v>
      </c>
      <c r="J39" s="63">
        <f t="shared" si="18"/>
        <v>1.33</v>
      </c>
      <c r="K39" s="63">
        <f t="shared" si="18"/>
        <v>1.153125</v>
      </c>
      <c r="L39" s="63">
        <f t="shared" si="18"/>
        <v>0.9718309859154931</v>
      </c>
      <c r="M39" s="63">
        <f t="shared" si="18"/>
        <v>0.9616438356164383</v>
      </c>
      <c r="N39" s="63">
        <f t="shared" si="18"/>
        <v>1.0272727272727273</v>
      </c>
      <c r="O39" s="63">
        <f t="shared" si="18"/>
        <v>0.9333333333333335</v>
      </c>
      <c r="P39" s="63">
        <f t="shared" si="18"/>
        <v>1.0521739130434784</v>
      </c>
      <c r="Q39" s="63">
        <f t="shared" si="18"/>
        <v>1.1271929824561404</v>
      </c>
      <c r="R39" s="63">
        <f t="shared" si="18"/>
        <v>1.6832579185520362</v>
      </c>
      <c r="S39" s="63">
        <f t="shared" si="18"/>
        <v>1.8058252427184467</v>
      </c>
      <c r="T39" s="63">
        <f t="shared" si="18"/>
        <v>1.3384615384615384</v>
      </c>
      <c r="U39" s="63">
        <f t="shared" si="18"/>
        <v>1.4705882352941175</v>
      </c>
      <c r="V39" s="63">
        <f t="shared" si="18"/>
        <v>1.4660633484162897</v>
      </c>
      <c r="W39" s="63">
        <f t="shared" si="18"/>
        <v>1.330612244897959</v>
      </c>
      <c r="X39" s="63">
        <f t="shared" si="18"/>
        <v>1.3372093023255813</v>
      </c>
      <c r="Y39" s="63">
        <f t="shared" si="18"/>
        <v>1.744186046511628</v>
      </c>
      <c r="Z39" s="63">
        <f t="shared" si="18"/>
        <v>1.6860465116279069</v>
      </c>
      <c r="AA39" s="63">
        <f t="shared" si="18"/>
        <v>1.317829457364341</v>
      </c>
      <c r="AB39" s="63">
        <f t="shared" si="18"/>
        <v>1.0271317829457365</v>
      </c>
      <c r="AC39" s="63">
        <f t="shared" si="18"/>
        <v>0.9612403100775193</v>
      </c>
      <c r="AD39" s="63">
        <f t="shared" si="18"/>
        <v>1.0155038759689923</v>
      </c>
      <c r="AE39" s="63">
        <f t="shared" si="18"/>
        <v>1.0775193798449612</v>
      </c>
      <c r="AF39" s="63">
        <f t="shared" si="18"/>
        <v>1.2714285714285716</v>
      </c>
      <c r="AG39" s="63">
        <f t="shared" si="18"/>
        <v>1.2142857142857144</v>
      </c>
      <c r="AH39" s="63">
        <f t="shared" si="18"/>
        <v>1.0029498525073746</v>
      </c>
      <c r="AI39" s="63">
        <f t="shared" si="18"/>
        <v>1.2</v>
      </c>
      <c r="AJ39" s="62"/>
      <c r="AK39" s="57"/>
      <c r="AL39" s="57"/>
      <c r="AM39" s="57"/>
      <c r="AN39" s="57"/>
      <c r="AO39" s="57"/>
      <c r="AP39" s="62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/>
      <c r="BB39"/>
      <c r="BC39"/>
      <c r="BD39"/>
      <c r="BE39"/>
      <c r="BF39"/>
    </row>
    <row r="40" spans="2:52" ht="12.75">
      <c r="B40" s="14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O40" s="75"/>
      <c r="AP40" s="75"/>
      <c r="AQ40" s="75"/>
      <c r="AR40" s="75"/>
      <c r="AS40" s="75"/>
      <c r="AT40" s="75"/>
      <c r="AU40" s="75"/>
      <c r="AV40" s="75"/>
      <c r="AW40" s="94"/>
      <c r="AX40" s="57"/>
      <c r="AY40" s="57"/>
      <c r="AZ40" s="57"/>
    </row>
    <row r="41" spans="2:52" ht="12.75">
      <c r="B41" s="23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57"/>
      <c r="AC41" s="57"/>
      <c r="AD41" s="57"/>
      <c r="AE41" s="57"/>
      <c r="AF41" s="57"/>
      <c r="AG41" s="57"/>
      <c r="AH41" s="57"/>
      <c r="AI41" s="57"/>
      <c r="AJ41" s="57"/>
      <c r="AK41" s="65"/>
      <c r="AL41" s="65"/>
      <c r="AO41" s="75"/>
      <c r="AP41" s="75"/>
      <c r="AQ41" s="75"/>
      <c r="AR41" s="75"/>
      <c r="AS41" s="75"/>
      <c r="AT41" s="75"/>
      <c r="AU41" s="75"/>
      <c r="AV41" s="75"/>
      <c r="AW41" s="94"/>
      <c r="AX41" s="65"/>
      <c r="AY41" s="57"/>
      <c r="AZ41" s="57"/>
    </row>
    <row r="42" spans="2:52" ht="12.75">
      <c r="B42" s="14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57"/>
      <c r="O42" s="57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57"/>
      <c r="AC42" s="57"/>
      <c r="AD42" s="57"/>
      <c r="AE42" s="57"/>
      <c r="AF42" s="57"/>
      <c r="AG42" s="57"/>
      <c r="AH42" s="57"/>
      <c r="AI42" s="57"/>
      <c r="AJ42" s="57"/>
      <c r="AK42" s="65"/>
      <c r="AL42" s="65"/>
      <c r="AO42" s="75"/>
      <c r="AP42" s="75"/>
      <c r="AQ42" s="75"/>
      <c r="AR42" s="75"/>
      <c r="AS42" s="75"/>
      <c r="AT42" s="75"/>
      <c r="AU42" s="75"/>
      <c r="AV42" s="75"/>
      <c r="AW42" s="81"/>
      <c r="AX42" s="65"/>
      <c r="AY42" s="57"/>
      <c r="AZ42" s="57"/>
    </row>
    <row r="43" spans="2:52" ht="12.75">
      <c r="B43" s="76"/>
      <c r="C43" s="57"/>
      <c r="D43" s="57"/>
      <c r="E43" s="25" t="s">
        <v>53</v>
      </c>
      <c r="F43" s="66"/>
      <c r="G43" s="66"/>
      <c r="H43" s="66"/>
      <c r="I43" s="66"/>
      <c r="J43" s="66"/>
      <c r="K43" s="66"/>
      <c r="L43" s="66"/>
      <c r="M43" s="66"/>
      <c r="N43" s="57"/>
      <c r="O43" s="57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57"/>
      <c r="AC43" s="57"/>
      <c r="AD43" s="57"/>
      <c r="AE43" s="57"/>
      <c r="AF43" s="57"/>
      <c r="AG43" s="57"/>
      <c r="AH43" s="57"/>
      <c r="AI43" s="57"/>
      <c r="AJ43" s="57"/>
      <c r="AK43" s="65"/>
      <c r="AL43" s="65"/>
      <c r="AP43" s="7"/>
      <c r="AX43" s="65"/>
      <c r="AY43" s="57"/>
      <c r="AZ43" s="57"/>
    </row>
    <row r="44" spans="2:52" ht="12.75">
      <c r="B44" s="14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62"/>
      <c r="AQ44" s="57"/>
      <c r="AR44" s="57"/>
      <c r="AS44" s="57"/>
      <c r="AT44" s="57"/>
      <c r="AU44" s="57"/>
      <c r="AV44" s="57"/>
      <c r="AW44" s="57"/>
      <c r="AX44" s="57"/>
      <c r="AY44" s="57"/>
      <c r="AZ44" s="57"/>
    </row>
    <row r="45" spans="2:160" ht="13.5" thickBot="1">
      <c r="B45" s="24" t="s">
        <v>1</v>
      </c>
      <c r="C45" s="67" t="s">
        <v>2</v>
      </c>
      <c r="D45" s="67" t="s">
        <v>3</v>
      </c>
      <c r="E45" s="67" t="s">
        <v>4</v>
      </c>
      <c r="F45" s="67" t="s">
        <v>5</v>
      </c>
      <c r="G45" s="67" t="s">
        <v>6</v>
      </c>
      <c r="H45" s="67" t="s">
        <v>7</v>
      </c>
      <c r="I45" s="67" t="s">
        <v>8</v>
      </c>
      <c r="J45" s="67" t="s">
        <v>9</v>
      </c>
      <c r="K45" s="67" t="s">
        <v>10</v>
      </c>
      <c r="L45" s="67" t="s">
        <v>11</v>
      </c>
      <c r="M45" s="67" t="s">
        <v>12</v>
      </c>
      <c r="N45" s="67" t="s">
        <v>13</v>
      </c>
      <c r="O45" s="67" t="s">
        <v>14</v>
      </c>
      <c r="P45" s="67" t="s">
        <v>15</v>
      </c>
      <c r="Q45" s="67" t="s">
        <v>16</v>
      </c>
      <c r="R45" s="67" t="s">
        <v>17</v>
      </c>
      <c r="S45" s="67" t="s">
        <v>18</v>
      </c>
      <c r="T45" s="67" t="s">
        <v>19</v>
      </c>
      <c r="U45" s="67" t="s">
        <v>20</v>
      </c>
      <c r="V45" s="67" t="s">
        <v>21</v>
      </c>
      <c r="W45" s="67" t="s">
        <v>22</v>
      </c>
      <c r="X45" s="67" t="s">
        <v>23</v>
      </c>
      <c r="Y45" s="67" t="s">
        <v>24</v>
      </c>
      <c r="Z45" s="67" t="s">
        <v>25</v>
      </c>
      <c r="AA45" s="67" t="s">
        <v>26</v>
      </c>
      <c r="AB45" s="10" t="s">
        <v>106</v>
      </c>
      <c r="AC45" s="10" t="s">
        <v>108</v>
      </c>
      <c r="AD45" s="11" t="s">
        <v>107</v>
      </c>
      <c r="AE45" s="11" t="s">
        <v>109</v>
      </c>
      <c r="AF45" s="11" t="s">
        <v>110</v>
      </c>
      <c r="AG45" s="11" t="s">
        <v>111</v>
      </c>
      <c r="AH45" s="11" t="s">
        <v>112</v>
      </c>
      <c r="AI45" s="12" t="s">
        <v>115</v>
      </c>
      <c r="AJ45" s="12" t="s">
        <v>117</v>
      </c>
      <c r="AK45" s="12" t="s">
        <v>119</v>
      </c>
      <c r="AL45" s="12" t="s">
        <v>121</v>
      </c>
      <c r="AM45" s="12" t="s">
        <v>124</v>
      </c>
      <c r="AN45" s="12" t="s">
        <v>125</v>
      </c>
      <c r="AO45" s="12" t="s">
        <v>128</v>
      </c>
      <c r="AP45" s="12" t="s">
        <v>129</v>
      </c>
      <c r="AQ45" s="12" t="s">
        <v>130</v>
      </c>
      <c r="AR45" s="12" t="s">
        <v>131</v>
      </c>
      <c r="AS45" s="12" t="s">
        <v>132</v>
      </c>
      <c r="AT45" s="12" t="s">
        <v>133</v>
      </c>
      <c r="AU45" s="12" t="s">
        <v>134</v>
      </c>
      <c r="AV45" s="12" t="s">
        <v>135</v>
      </c>
      <c r="AW45" s="12" t="s">
        <v>136</v>
      </c>
      <c r="AX45" s="12" t="s">
        <v>137</v>
      </c>
      <c r="AY45" s="12" t="s">
        <v>137</v>
      </c>
      <c r="AZ45" s="57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</row>
    <row r="46" spans="2:52" ht="12.75">
      <c r="B46" s="14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62"/>
      <c r="AQ46" s="57"/>
      <c r="AR46" s="57"/>
      <c r="AS46" s="57"/>
      <c r="AT46" s="57"/>
      <c r="AU46" s="57"/>
      <c r="AV46" s="57"/>
      <c r="AW46" s="57"/>
      <c r="AX46" s="57"/>
      <c r="AY46" s="57"/>
      <c r="AZ46" s="57"/>
    </row>
    <row r="47" spans="2:160" ht="12.75">
      <c r="B47" s="16" t="s">
        <v>27</v>
      </c>
      <c r="C47" s="56">
        <v>32.9902359854015</v>
      </c>
      <c r="D47" s="56">
        <v>36.88431043745437</v>
      </c>
      <c r="E47" s="56">
        <v>40.3288588179538</v>
      </c>
      <c r="F47" s="56">
        <v>40.3749087695534</v>
      </c>
      <c r="G47" s="56">
        <v>40.6232967192864</v>
      </c>
      <c r="H47" s="56">
        <v>36.5</v>
      </c>
      <c r="I47" s="56">
        <v>38.2</v>
      </c>
      <c r="J47" s="56">
        <v>40.7</v>
      </c>
      <c r="K47" s="56">
        <v>43.4</v>
      </c>
      <c r="L47" s="56">
        <v>43.2</v>
      </c>
      <c r="M47" s="56">
        <v>41.3</v>
      </c>
      <c r="N47" s="56">
        <v>43.6</v>
      </c>
      <c r="O47" s="56">
        <v>42.5</v>
      </c>
      <c r="P47" s="56">
        <v>39.4</v>
      </c>
      <c r="Q47" s="56">
        <v>36.3</v>
      </c>
      <c r="R47" s="56">
        <v>34.4</v>
      </c>
      <c r="S47" s="56">
        <v>37.5</v>
      </c>
      <c r="T47" s="56">
        <v>38</v>
      </c>
      <c r="U47" s="56">
        <v>35.5</v>
      </c>
      <c r="V47" s="56">
        <v>36.2</v>
      </c>
      <c r="W47" s="56">
        <v>36.3</v>
      </c>
      <c r="X47" s="56">
        <v>34.9</v>
      </c>
      <c r="Y47" s="56">
        <v>33.76</v>
      </c>
      <c r="Z47" s="56">
        <v>35.41</v>
      </c>
      <c r="AA47" s="56">
        <v>34.02</v>
      </c>
      <c r="AB47" s="57">
        <v>32.36</v>
      </c>
      <c r="AC47" s="58">
        <v>30.75</v>
      </c>
      <c r="AD47" s="56">
        <v>30.41</v>
      </c>
      <c r="AE47" s="56">
        <v>28.96</v>
      </c>
      <c r="AF47" s="56">
        <v>29.817</v>
      </c>
      <c r="AG47" s="56">
        <v>32.583</v>
      </c>
      <c r="AH47" s="56">
        <v>30.778</v>
      </c>
      <c r="AI47" s="56">
        <v>30.049</v>
      </c>
      <c r="AJ47" s="56">
        <v>29.9</v>
      </c>
      <c r="AK47" s="56">
        <v>31.9</v>
      </c>
      <c r="AL47" s="56">
        <v>32.5</v>
      </c>
      <c r="AM47" s="56">
        <v>30.2</v>
      </c>
      <c r="AN47" s="56">
        <v>27.8</v>
      </c>
      <c r="AO47" s="56">
        <v>29.6</v>
      </c>
      <c r="AP47" s="102">
        <v>30.1</v>
      </c>
      <c r="AQ47" s="56">
        <v>29.1</v>
      </c>
      <c r="AR47" s="56">
        <v>30.1</v>
      </c>
      <c r="AS47" s="56">
        <v>29.9</v>
      </c>
      <c r="AT47" s="56">
        <v>26.5</v>
      </c>
      <c r="AU47" s="56">
        <v>23.3</v>
      </c>
      <c r="AV47" s="56">
        <v>23.1</v>
      </c>
      <c r="AW47" s="56">
        <v>22.2</v>
      </c>
      <c r="AX47" s="56">
        <v>21.8</v>
      </c>
      <c r="AY47" s="56">
        <v>22.3</v>
      </c>
      <c r="AZ47" s="56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</row>
    <row r="48" spans="2:160" ht="12.75">
      <c r="B48" s="16" t="s">
        <v>28</v>
      </c>
      <c r="C48" s="56">
        <v>29.5351691283508</v>
      </c>
      <c r="D48" s="56">
        <v>32.86096968425338</v>
      </c>
      <c r="E48" s="56">
        <v>37.0477120784942</v>
      </c>
      <c r="F48" s="56">
        <v>33.9824957714634</v>
      </c>
      <c r="G48" s="56">
        <v>35.0105359880578</v>
      </c>
      <c r="H48" s="56">
        <v>28.5</v>
      </c>
      <c r="I48" s="56">
        <v>31.3</v>
      </c>
      <c r="J48" s="56">
        <v>35.8</v>
      </c>
      <c r="K48" s="56">
        <v>37.9</v>
      </c>
      <c r="L48" s="56">
        <v>37</v>
      </c>
      <c r="M48" s="56">
        <v>30.2</v>
      </c>
      <c r="N48" s="56">
        <v>34.1</v>
      </c>
      <c r="O48" s="56">
        <v>34.5</v>
      </c>
      <c r="P48" s="56">
        <v>31.5</v>
      </c>
      <c r="Q48" s="56">
        <v>28.6</v>
      </c>
      <c r="R48" s="56">
        <v>26.8</v>
      </c>
      <c r="S48" s="56">
        <v>26.1</v>
      </c>
      <c r="T48" s="56">
        <v>32.6</v>
      </c>
      <c r="U48" s="56">
        <v>27.4</v>
      </c>
      <c r="V48" s="56">
        <v>29.5</v>
      </c>
      <c r="W48" s="56">
        <v>30.1</v>
      </c>
      <c r="X48" s="56">
        <v>28.7</v>
      </c>
      <c r="Y48" s="56">
        <v>27.69</v>
      </c>
      <c r="Z48" s="56">
        <v>25.73</v>
      </c>
      <c r="AA48" s="56">
        <v>28.71</v>
      </c>
      <c r="AB48" s="57">
        <v>27.34</v>
      </c>
      <c r="AC48" s="56">
        <v>24.36</v>
      </c>
      <c r="AD48" s="56">
        <v>23.56</v>
      </c>
      <c r="AE48" s="56">
        <v>20.87</v>
      </c>
      <c r="AF48" s="56">
        <v>19.609</v>
      </c>
      <c r="AG48" s="56">
        <v>25.629</v>
      </c>
      <c r="AH48" s="56">
        <v>23.406</v>
      </c>
      <c r="AI48" s="56">
        <v>24.625</v>
      </c>
      <c r="AJ48" s="56">
        <v>21.32</v>
      </c>
      <c r="AK48" s="56">
        <v>24.4</v>
      </c>
      <c r="AL48" s="56">
        <v>25.4</v>
      </c>
      <c r="AM48" s="56">
        <v>24.1</v>
      </c>
      <c r="AN48" s="56"/>
      <c r="AO48" s="56"/>
      <c r="AP48" s="102"/>
      <c r="AQ48" s="56"/>
      <c r="AR48" s="56"/>
      <c r="AS48" s="56"/>
      <c r="AT48" s="58"/>
      <c r="AU48" s="58"/>
      <c r="AV48" s="58"/>
      <c r="AW48" s="58"/>
      <c r="AX48" s="108"/>
      <c r="AY48" s="56"/>
      <c r="AZ48" s="56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</row>
    <row r="49" spans="2:160" ht="12.75">
      <c r="B49" s="16" t="s">
        <v>29</v>
      </c>
      <c r="C49" s="56">
        <v>32.5374808528703</v>
      </c>
      <c r="D49" s="56">
        <v>26.8707834395747</v>
      </c>
      <c r="E49" s="56">
        <v>28.47679224468</v>
      </c>
      <c r="F49" s="56">
        <v>28.7795224511223</v>
      </c>
      <c r="G49" s="56">
        <v>28.4771418620977</v>
      </c>
      <c r="H49" s="56">
        <v>29.1</v>
      </c>
      <c r="I49" s="56">
        <v>34.88</v>
      </c>
      <c r="J49" s="56">
        <v>33</v>
      </c>
      <c r="K49" s="56">
        <v>29.34</v>
      </c>
      <c r="L49" s="56">
        <v>33.61</v>
      </c>
      <c r="M49" s="56">
        <v>39.66</v>
      </c>
      <c r="N49" s="56">
        <v>36.67</v>
      </c>
      <c r="O49" s="56">
        <v>35.66</v>
      </c>
      <c r="P49" s="56">
        <v>32.3</v>
      </c>
      <c r="Q49" s="56">
        <v>35.6</v>
      </c>
      <c r="R49" s="56">
        <v>32.9</v>
      </c>
      <c r="S49" s="56">
        <v>27.2</v>
      </c>
      <c r="T49" s="56">
        <v>36.7</v>
      </c>
      <c r="U49" s="56">
        <v>32.9</v>
      </c>
      <c r="V49" s="56">
        <v>32.8</v>
      </c>
      <c r="W49" s="56">
        <v>35.4</v>
      </c>
      <c r="X49" s="56">
        <v>33.9</v>
      </c>
      <c r="Y49" s="56">
        <v>29.79</v>
      </c>
      <c r="Z49" s="56">
        <v>29.52</v>
      </c>
      <c r="AA49" s="56">
        <v>38.25</v>
      </c>
      <c r="AB49" s="57">
        <v>43.14</v>
      </c>
      <c r="AC49" s="56">
        <v>43.134113300492615</v>
      </c>
      <c r="AD49" s="56">
        <v>35.92207130730051</v>
      </c>
      <c r="AE49" s="56">
        <v>36.74149496885481</v>
      </c>
      <c r="AF49" s="56">
        <v>31.069406904992604</v>
      </c>
      <c r="AG49" s="56">
        <v>41.8</v>
      </c>
      <c r="AH49" s="56">
        <v>36.6</v>
      </c>
      <c r="AI49" s="56">
        <v>37.8</v>
      </c>
      <c r="AJ49" s="56">
        <v>32</v>
      </c>
      <c r="AK49" s="56">
        <v>39.5</v>
      </c>
      <c r="AL49" s="56">
        <v>40.8</v>
      </c>
      <c r="AM49" s="56">
        <f>AVERAGE(AC49:AL49)</f>
        <v>37.53670864816405</v>
      </c>
      <c r="AN49" s="56"/>
      <c r="AO49" s="56"/>
      <c r="AP49" s="102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</row>
    <row r="50" spans="2:52" ht="12.75">
      <c r="B50" s="14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62"/>
      <c r="AQ50" s="57"/>
      <c r="AR50" s="57"/>
      <c r="AS50" s="57"/>
      <c r="AT50" s="57"/>
      <c r="AU50" s="57"/>
      <c r="AV50" s="57"/>
      <c r="AW50" s="57"/>
      <c r="AX50" s="57"/>
      <c r="AY50" s="57"/>
      <c r="AZ50" s="57"/>
    </row>
    <row r="51" spans="2:160" ht="12.75">
      <c r="B51" s="18" t="s">
        <v>30</v>
      </c>
      <c r="C51" s="60">
        <v>961</v>
      </c>
      <c r="D51" s="60">
        <v>883</v>
      </c>
      <c r="E51" s="60">
        <v>1055</v>
      </c>
      <c r="F51" s="60">
        <v>978</v>
      </c>
      <c r="G51" s="60">
        <v>997</v>
      </c>
      <c r="H51" s="60">
        <v>830</v>
      </c>
      <c r="I51" s="60">
        <v>1092</v>
      </c>
      <c r="J51" s="60">
        <v>1181</v>
      </c>
      <c r="K51" s="60">
        <v>1112</v>
      </c>
      <c r="L51" s="60">
        <v>1243</v>
      </c>
      <c r="M51" s="60">
        <v>1198</v>
      </c>
      <c r="N51" s="60">
        <v>1251</v>
      </c>
      <c r="O51" s="60">
        <v>1230</v>
      </c>
      <c r="P51" s="60">
        <v>1017</v>
      </c>
      <c r="Q51" s="60">
        <v>1019</v>
      </c>
      <c r="R51" s="60">
        <v>882</v>
      </c>
      <c r="S51" s="60">
        <v>711</v>
      </c>
      <c r="T51" s="60">
        <v>1196</v>
      </c>
      <c r="U51" s="60">
        <v>901</v>
      </c>
      <c r="V51" s="60">
        <v>967.4</v>
      </c>
      <c r="W51" s="60">
        <v>1066</v>
      </c>
      <c r="X51" s="60">
        <v>971</v>
      </c>
      <c r="Y51" s="60">
        <v>825</v>
      </c>
      <c r="Z51" s="60">
        <v>759.324</v>
      </c>
      <c r="AA51" s="60">
        <v>1098.303</v>
      </c>
      <c r="AB51" s="57">
        <v>1179.5</v>
      </c>
      <c r="AC51" s="60">
        <v>1050.747</v>
      </c>
      <c r="AD51" s="60">
        <v>846.324</v>
      </c>
      <c r="AE51" s="60">
        <v>766.795</v>
      </c>
      <c r="AF51" s="60">
        <v>609.24</v>
      </c>
      <c r="AG51" s="60">
        <f>AG48*AG49</f>
        <v>1071.2922</v>
      </c>
      <c r="AH51" s="60">
        <v>856.21</v>
      </c>
      <c r="AI51" s="60">
        <v>929.82</v>
      </c>
      <c r="AJ51" s="60">
        <v>682.08</v>
      </c>
      <c r="AK51" s="60">
        <v>962</v>
      </c>
      <c r="AL51" s="60">
        <v>944</v>
      </c>
      <c r="AM51" s="60">
        <v>919</v>
      </c>
      <c r="AN51" s="60">
        <v>1018</v>
      </c>
      <c r="AO51" s="60">
        <v>780</v>
      </c>
      <c r="AP51" s="61">
        <v>1004</v>
      </c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</row>
    <row r="52" spans="2:160" ht="12.75">
      <c r="B52" s="18" t="s">
        <v>31</v>
      </c>
      <c r="C52" s="60">
        <v>285</v>
      </c>
      <c r="D52" s="60">
        <v>170</v>
      </c>
      <c r="E52" s="60">
        <v>225</v>
      </c>
      <c r="F52" s="60">
        <v>376</v>
      </c>
      <c r="G52" s="60">
        <v>606</v>
      </c>
      <c r="H52" s="60">
        <v>632</v>
      </c>
      <c r="I52" s="60">
        <v>423</v>
      </c>
      <c r="J52" s="60">
        <v>440</v>
      </c>
      <c r="K52" s="60">
        <v>541</v>
      </c>
      <c r="L52" s="60">
        <v>538</v>
      </c>
      <c r="M52" s="60">
        <v>754</v>
      </c>
      <c r="N52" s="60">
        <v>745</v>
      </c>
      <c r="O52" s="60">
        <v>717</v>
      </c>
      <c r="P52" s="60">
        <v>1009</v>
      </c>
      <c r="Q52" s="60">
        <v>973</v>
      </c>
      <c r="R52" s="60">
        <v>567</v>
      </c>
      <c r="S52" s="60">
        <v>302</v>
      </c>
      <c r="T52" s="60">
        <v>214.6</v>
      </c>
      <c r="U52" s="60">
        <v>360</v>
      </c>
      <c r="V52" s="60">
        <v>194.4</v>
      </c>
      <c r="W52" s="60">
        <v>204</v>
      </c>
      <c r="X52" s="60">
        <v>227.2</v>
      </c>
      <c r="Y52" s="60">
        <v>194</v>
      </c>
      <c r="Z52" s="60">
        <v>154</v>
      </c>
      <c r="AA52" s="60">
        <v>142.82399999999996</v>
      </c>
      <c r="AB52" s="57">
        <v>306.8559999999999</v>
      </c>
      <c r="AC52" s="60">
        <v>435.4559999999997</v>
      </c>
      <c r="AD52" s="60">
        <v>458.21299999999974</v>
      </c>
      <c r="AE52" s="60">
        <v>411.13699999999983</v>
      </c>
      <c r="AF52" s="60">
        <v>362.73199999999974</v>
      </c>
      <c r="AG52" s="60">
        <v>188.50199999999973</v>
      </c>
      <c r="AH52" s="60"/>
      <c r="AI52" s="60"/>
      <c r="AJ52" s="60"/>
      <c r="AK52" s="60">
        <v>165</v>
      </c>
      <c r="AL52" s="60">
        <v>138</v>
      </c>
      <c r="AM52" s="60">
        <v>254</v>
      </c>
      <c r="AN52" s="60">
        <v>385</v>
      </c>
      <c r="AO52" s="60">
        <v>386</v>
      </c>
      <c r="AP52" s="61">
        <v>317</v>
      </c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</row>
    <row r="53" spans="2:160" ht="12.75">
      <c r="B53" s="18" t="s">
        <v>32</v>
      </c>
      <c r="C53" s="60" t="s">
        <v>45</v>
      </c>
      <c r="D53" s="60" t="s">
        <v>45</v>
      </c>
      <c r="E53" s="60" t="s">
        <v>45</v>
      </c>
      <c r="F53" s="60" t="s">
        <v>45</v>
      </c>
      <c r="G53" s="60" t="s">
        <v>45</v>
      </c>
      <c r="H53" s="60" t="s">
        <v>45</v>
      </c>
      <c r="I53" s="60" t="s">
        <v>45</v>
      </c>
      <c r="J53" s="60" t="s">
        <v>45</v>
      </c>
      <c r="K53" s="60" t="s">
        <v>45</v>
      </c>
      <c r="L53" s="60" t="s">
        <v>45</v>
      </c>
      <c r="M53" s="60" t="s">
        <v>45</v>
      </c>
      <c r="N53" s="60" t="s">
        <v>45</v>
      </c>
      <c r="O53" s="60" t="s">
        <v>45</v>
      </c>
      <c r="P53" s="60" t="s">
        <v>45</v>
      </c>
      <c r="Q53" s="60" t="s">
        <v>45</v>
      </c>
      <c r="R53" s="60" t="s">
        <v>45</v>
      </c>
      <c r="S53" s="60" t="s">
        <v>45</v>
      </c>
      <c r="T53" s="60" t="s">
        <v>45</v>
      </c>
      <c r="U53" s="60" t="s">
        <v>45</v>
      </c>
      <c r="V53" s="60" t="s">
        <v>45</v>
      </c>
      <c r="W53" s="60">
        <v>3</v>
      </c>
      <c r="X53" s="60">
        <v>3</v>
      </c>
      <c r="Y53" s="60" t="s">
        <v>45</v>
      </c>
      <c r="Z53" s="60" t="s">
        <v>45</v>
      </c>
      <c r="AA53" s="60">
        <v>0.629</v>
      </c>
      <c r="AB53" s="57">
        <v>1</v>
      </c>
      <c r="AC53" s="60">
        <v>0.01</v>
      </c>
      <c r="AD53" s="60">
        <v>0</v>
      </c>
      <c r="AE53" s="60">
        <v>0.8</v>
      </c>
      <c r="AF53" s="60">
        <v>7.41</v>
      </c>
      <c r="AG53" s="60">
        <v>8</v>
      </c>
      <c r="AH53" s="60"/>
      <c r="AI53" s="60"/>
      <c r="AJ53" s="60"/>
      <c r="AK53" s="60"/>
      <c r="AL53" s="60"/>
      <c r="AM53" s="60"/>
      <c r="AN53" s="60"/>
      <c r="AO53" s="60"/>
      <c r="AP53" s="61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</row>
    <row r="54" spans="2:160" ht="12.75">
      <c r="B54" s="18" t="s">
        <v>33</v>
      </c>
      <c r="C54" s="60">
        <v>1246</v>
      </c>
      <c r="D54" s="60">
        <v>1053</v>
      </c>
      <c r="E54" s="60">
        <v>1280</v>
      </c>
      <c r="F54" s="60">
        <v>1354</v>
      </c>
      <c r="G54" s="60">
        <v>1603</v>
      </c>
      <c r="H54" s="60">
        <v>1462</v>
      </c>
      <c r="I54" s="60">
        <v>1515</v>
      </c>
      <c r="J54" s="60">
        <v>1621</v>
      </c>
      <c r="K54" s="60">
        <v>1653</v>
      </c>
      <c r="L54" s="60">
        <v>1781</v>
      </c>
      <c r="M54" s="60">
        <v>1952</v>
      </c>
      <c r="N54" s="60">
        <v>1996</v>
      </c>
      <c r="O54" s="60">
        <v>1947</v>
      </c>
      <c r="P54" s="60">
        <v>2026</v>
      </c>
      <c r="Q54" s="60">
        <v>1992</v>
      </c>
      <c r="R54" s="60">
        <v>1449</v>
      </c>
      <c r="S54" s="60">
        <v>1013</v>
      </c>
      <c r="T54" s="60">
        <v>1410.6</v>
      </c>
      <c r="U54" s="60">
        <v>1261</v>
      </c>
      <c r="V54" s="60">
        <v>1161.8</v>
      </c>
      <c r="W54" s="60">
        <v>1273</v>
      </c>
      <c r="X54" s="60">
        <v>1201.6</v>
      </c>
      <c r="Y54" s="60">
        <v>1019</v>
      </c>
      <c r="Z54" s="60">
        <v>913.324</v>
      </c>
      <c r="AA54" s="60">
        <v>1241.7559999999999</v>
      </c>
      <c r="AB54" s="57">
        <v>1487.3559999999998</v>
      </c>
      <c r="AC54" s="60">
        <v>1486.2129999999997</v>
      </c>
      <c r="AD54" s="60">
        <v>1304.5369999999998</v>
      </c>
      <c r="AE54" s="60">
        <v>1178.7319999999997</v>
      </c>
      <c r="AF54" s="60">
        <v>979.3819999999997</v>
      </c>
      <c r="AG54" s="60">
        <v>1289.4479999999996</v>
      </c>
      <c r="AH54" s="60">
        <v>1084</v>
      </c>
      <c r="AI54" s="60">
        <v>1124</v>
      </c>
      <c r="AJ54" s="60">
        <v>898</v>
      </c>
      <c r="AK54" s="60">
        <v>1128</v>
      </c>
      <c r="AL54" s="60">
        <v>1174</v>
      </c>
      <c r="AM54" s="60">
        <f>AM51+AM52+AM53</f>
        <v>1173</v>
      </c>
      <c r="AN54" s="60">
        <v>1404</v>
      </c>
      <c r="AO54" s="60">
        <v>1166</v>
      </c>
      <c r="AP54" s="61">
        <v>1322</v>
      </c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</row>
    <row r="55" spans="2:160" ht="12.75">
      <c r="B55" s="18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57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1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</row>
    <row r="56" spans="2:160" ht="12.75">
      <c r="B56" s="18" t="s">
        <v>34</v>
      </c>
      <c r="C56" s="60">
        <v>36</v>
      </c>
      <c r="D56" s="60">
        <v>34.35122438021327</v>
      </c>
      <c r="E56" s="60">
        <v>38</v>
      </c>
      <c r="F56" s="60">
        <v>32</v>
      </c>
      <c r="G56" s="60">
        <v>29.496616109568258</v>
      </c>
      <c r="H56" s="60">
        <v>33</v>
      </c>
      <c r="I56" s="60">
        <v>44.37345394026256</v>
      </c>
      <c r="J56" s="60">
        <v>43.87328118199644</v>
      </c>
      <c r="K56" s="60">
        <v>38.44004116584986</v>
      </c>
      <c r="L56" s="60">
        <v>33.91051863872438</v>
      </c>
      <c r="M56" s="60">
        <v>36.05761052364826</v>
      </c>
      <c r="N56" s="60">
        <v>35.69540301779308</v>
      </c>
      <c r="O56" s="60">
        <v>35.701584966287186</v>
      </c>
      <c r="P56" s="60">
        <v>30.40377823150449</v>
      </c>
      <c r="Q56" s="60">
        <v>34.05403909391262</v>
      </c>
      <c r="R56" s="60">
        <v>44</v>
      </c>
      <c r="S56" s="60">
        <v>42</v>
      </c>
      <c r="T56" s="60">
        <v>38</v>
      </c>
      <c r="U56" s="60">
        <v>40</v>
      </c>
      <c r="V56" s="60">
        <v>40</v>
      </c>
      <c r="W56" s="60">
        <v>39</v>
      </c>
      <c r="X56" s="60">
        <v>37.6</v>
      </c>
      <c r="Y56" s="60">
        <v>39.6</v>
      </c>
      <c r="Z56" s="60">
        <v>38</v>
      </c>
      <c r="AA56" s="60">
        <v>36</v>
      </c>
      <c r="AB56" s="57">
        <v>34.8</v>
      </c>
      <c r="AC56" s="60">
        <v>34.1</v>
      </c>
      <c r="AD56" s="60">
        <v>29</v>
      </c>
      <c r="AE56" s="60">
        <v>33.61</v>
      </c>
      <c r="AF56" s="60">
        <v>36.11</v>
      </c>
      <c r="AG56" s="60">
        <v>36</v>
      </c>
      <c r="AH56" s="60"/>
      <c r="AI56" s="60"/>
      <c r="AJ56" s="60"/>
      <c r="AK56" s="60"/>
      <c r="AL56" s="60"/>
      <c r="AM56" s="60"/>
      <c r="AN56" s="60"/>
      <c r="AO56" s="60"/>
      <c r="AP56" s="61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</row>
    <row r="57" spans="2:160" ht="12.75">
      <c r="B57" s="18" t="s">
        <v>35</v>
      </c>
      <c r="C57" s="60">
        <v>247.212811949889</v>
      </c>
      <c r="D57" s="60">
        <v>250.731585501267</v>
      </c>
      <c r="E57" s="60">
        <v>273.761085382094</v>
      </c>
      <c r="F57" s="60">
        <v>270.238570805894</v>
      </c>
      <c r="G57" s="60">
        <v>267.520074659163</v>
      </c>
      <c r="H57" s="60">
        <v>273.674832849444</v>
      </c>
      <c r="I57" s="60">
        <v>276.787500638967</v>
      </c>
      <c r="J57" s="60">
        <v>293.054233002495</v>
      </c>
      <c r="K57" s="60">
        <v>272.874214434555</v>
      </c>
      <c r="L57" s="60">
        <v>280.96431244466</v>
      </c>
      <c r="M57" s="60">
        <v>295.533375256313</v>
      </c>
      <c r="N57" s="60">
        <v>302.96820136931</v>
      </c>
      <c r="O57" s="60">
        <v>318.505973264717</v>
      </c>
      <c r="P57" s="60">
        <v>337.515874820554</v>
      </c>
      <c r="Q57" s="60">
        <v>337.730045320788</v>
      </c>
      <c r="R57" s="60">
        <v>328</v>
      </c>
      <c r="S57" s="60">
        <v>295</v>
      </c>
      <c r="T57" s="60">
        <v>321</v>
      </c>
      <c r="U57" s="60">
        <v>339</v>
      </c>
      <c r="V57" s="60">
        <v>343</v>
      </c>
      <c r="W57" s="60">
        <v>381</v>
      </c>
      <c r="X57" s="60">
        <v>358</v>
      </c>
      <c r="Y57" s="60">
        <v>345.6</v>
      </c>
      <c r="Z57" s="60">
        <v>320</v>
      </c>
      <c r="AA57" s="60">
        <v>381</v>
      </c>
      <c r="AB57" s="57">
        <v>384.8</v>
      </c>
      <c r="AC57" s="60">
        <v>384</v>
      </c>
      <c r="AD57" s="60">
        <v>394</v>
      </c>
      <c r="AE57" s="60">
        <v>366.71</v>
      </c>
      <c r="AF57" s="60">
        <v>383</v>
      </c>
      <c r="AG57" s="60">
        <v>393</v>
      </c>
      <c r="AH57" s="60"/>
      <c r="AI57" s="60"/>
      <c r="AJ57" s="60"/>
      <c r="AK57" s="60"/>
      <c r="AL57" s="60"/>
      <c r="AM57" s="60"/>
      <c r="AN57" s="60"/>
      <c r="AO57" s="60"/>
      <c r="AP57" s="61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</row>
    <row r="58" spans="2:160" ht="12.75">
      <c r="B58" s="18" t="s">
        <v>36</v>
      </c>
      <c r="C58" s="60">
        <v>17.787188050111013</v>
      </c>
      <c r="D58" s="60">
        <v>32.91719011851973</v>
      </c>
      <c r="E58" s="60">
        <v>11.238914617906005</v>
      </c>
      <c r="F58" s="60">
        <v>27.761429194105972</v>
      </c>
      <c r="G58" s="60">
        <v>138.98330923126872</v>
      </c>
      <c r="H58" s="60">
        <v>122.32516715055601</v>
      </c>
      <c r="I58" s="60">
        <v>28.839045420770447</v>
      </c>
      <c r="J58" s="60">
        <v>42.07248581550857</v>
      </c>
      <c r="K58" s="60">
        <v>49.68574439959514</v>
      </c>
      <c r="L58" s="60">
        <v>33.12516891661562</v>
      </c>
      <c r="M58" s="60">
        <v>171.40901422003878</v>
      </c>
      <c r="N58" s="60">
        <v>225.33639561289692</v>
      </c>
      <c r="O58" s="60">
        <v>190.7924417689958</v>
      </c>
      <c r="P58" s="60">
        <v>256.0803469479415</v>
      </c>
      <c r="Q58" s="60">
        <v>152.2159155852994</v>
      </c>
      <c r="R58" s="60">
        <v>135</v>
      </c>
      <c r="S58" s="60">
        <v>102</v>
      </c>
      <c r="T58" s="60">
        <v>322.1</v>
      </c>
      <c r="U58" s="60">
        <v>128.4</v>
      </c>
      <c r="V58" s="60">
        <v>111</v>
      </c>
      <c r="W58" s="60">
        <v>140</v>
      </c>
      <c r="X58" s="60">
        <v>190.8</v>
      </c>
      <c r="Y58" s="60">
        <v>95.8</v>
      </c>
      <c r="Z58" s="60">
        <v>127</v>
      </c>
      <c r="AA58" s="60">
        <v>159.5</v>
      </c>
      <c r="AB58" s="57">
        <v>179.3</v>
      </c>
      <c r="AC58" s="60">
        <v>124.3</v>
      </c>
      <c r="AD58" s="60">
        <v>68</v>
      </c>
      <c r="AE58" s="60">
        <v>66.68</v>
      </c>
      <c r="AF58" s="60">
        <v>60.37</v>
      </c>
      <c r="AG58" s="60">
        <v>62</v>
      </c>
      <c r="AH58" s="60"/>
      <c r="AI58" s="60"/>
      <c r="AJ58" s="60"/>
      <c r="AK58" s="60"/>
      <c r="AL58" s="60"/>
      <c r="AM58" s="60"/>
      <c r="AN58" s="60"/>
      <c r="AO58" s="60"/>
      <c r="AP58" s="61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</row>
    <row r="59" spans="2:160" ht="12.75">
      <c r="B59" s="18" t="s">
        <v>37</v>
      </c>
      <c r="C59" s="60">
        <v>301</v>
      </c>
      <c r="D59" s="60">
        <v>318</v>
      </c>
      <c r="E59" s="60">
        <v>323</v>
      </c>
      <c r="F59" s="60">
        <v>330</v>
      </c>
      <c r="G59" s="60">
        <v>436</v>
      </c>
      <c r="H59" s="60">
        <v>429</v>
      </c>
      <c r="I59" s="60">
        <v>350</v>
      </c>
      <c r="J59" s="60">
        <v>379</v>
      </c>
      <c r="K59" s="60">
        <v>361</v>
      </c>
      <c r="L59" s="60">
        <v>348</v>
      </c>
      <c r="M59" s="60">
        <v>503</v>
      </c>
      <c r="N59" s="60">
        <v>564</v>
      </c>
      <c r="O59" s="60">
        <v>545</v>
      </c>
      <c r="P59" s="60">
        <v>624</v>
      </c>
      <c r="Q59" s="60">
        <v>524</v>
      </c>
      <c r="R59" s="60">
        <v>507</v>
      </c>
      <c r="S59" s="60">
        <v>439</v>
      </c>
      <c r="T59" s="60">
        <v>681.1</v>
      </c>
      <c r="U59" s="60">
        <v>507.4</v>
      </c>
      <c r="V59" s="60">
        <v>494</v>
      </c>
      <c r="W59" s="60">
        <v>560</v>
      </c>
      <c r="X59" s="60">
        <v>586.4</v>
      </c>
      <c r="Y59" s="60">
        <v>481</v>
      </c>
      <c r="Z59" s="60">
        <v>485</v>
      </c>
      <c r="AA59" s="60">
        <v>576.5</v>
      </c>
      <c r="AB59" s="57">
        <v>598.9</v>
      </c>
      <c r="AC59" s="60">
        <v>542.4</v>
      </c>
      <c r="AD59" s="60">
        <v>491</v>
      </c>
      <c r="AE59" s="60">
        <v>467</v>
      </c>
      <c r="AF59" s="60">
        <v>479.48</v>
      </c>
      <c r="AG59" s="60">
        <v>491</v>
      </c>
      <c r="AH59" s="60">
        <v>503</v>
      </c>
      <c r="AI59" s="60">
        <v>506</v>
      </c>
      <c r="AJ59" s="60">
        <v>452</v>
      </c>
      <c r="AK59" s="60">
        <v>451</v>
      </c>
      <c r="AL59" s="60">
        <v>462</v>
      </c>
      <c r="AM59" s="60">
        <v>447</v>
      </c>
      <c r="AN59" s="60">
        <v>403</v>
      </c>
      <c r="AO59" s="60">
        <v>452</v>
      </c>
      <c r="AP59" s="61">
        <v>582</v>
      </c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</row>
    <row r="60" spans="2:160" ht="12.75">
      <c r="B60" s="18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57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1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</row>
    <row r="61" spans="2:160" ht="12.75">
      <c r="B61" s="18" t="s">
        <v>38</v>
      </c>
      <c r="C61" s="60">
        <v>744.667124544043</v>
      </c>
      <c r="D61" s="60">
        <v>477.036607947476</v>
      </c>
      <c r="E61" s="60">
        <v>555.856909515867</v>
      </c>
      <c r="F61" s="60">
        <v>371.697221856254</v>
      </c>
      <c r="G61" s="60">
        <v>497.685427339287</v>
      </c>
      <c r="H61" s="60">
        <v>563.065270104899</v>
      </c>
      <c r="I61" s="60">
        <v>684.986680616439</v>
      </c>
      <c r="J61" s="60">
        <v>649.118985941571</v>
      </c>
      <c r="K61" s="60">
        <v>714</v>
      </c>
      <c r="L61" s="60">
        <v>633.69802262849</v>
      </c>
      <c r="M61" s="60">
        <v>640.315488050507</v>
      </c>
      <c r="N61" s="60">
        <v>670.356994537561</v>
      </c>
      <c r="O61" s="60">
        <v>347.626612612282</v>
      </c>
      <c r="P61" s="60">
        <v>378.458279516981</v>
      </c>
      <c r="Q61" s="60">
        <v>861.311770181121</v>
      </c>
      <c r="R61" s="60">
        <v>603.666907741835</v>
      </c>
      <c r="S61" s="60">
        <v>323.774602375976</v>
      </c>
      <c r="T61" s="60">
        <v>351.315932607618</v>
      </c>
      <c r="U61" s="60">
        <v>523.5835574532</v>
      </c>
      <c r="V61" s="60">
        <v>437.127164815197</v>
      </c>
      <c r="W61" s="60">
        <v>462.993667152067</v>
      </c>
      <c r="X61" s="60">
        <v>383</v>
      </c>
      <c r="Y61" s="60">
        <v>372</v>
      </c>
      <c r="Z61" s="60">
        <v>277.5</v>
      </c>
      <c r="AA61" s="60">
        <v>351</v>
      </c>
      <c r="AB61" s="57">
        <v>437</v>
      </c>
      <c r="AC61" s="60">
        <v>461</v>
      </c>
      <c r="AD61" s="60">
        <v>379.4</v>
      </c>
      <c r="AE61" s="60">
        <v>338</v>
      </c>
      <c r="AF61" s="60">
        <v>296</v>
      </c>
      <c r="AG61" s="60">
        <v>440</v>
      </c>
      <c r="AH61" s="60"/>
      <c r="AI61" s="60"/>
      <c r="AJ61" s="60"/>
      <c r="AK61" s="60"/>
      <c r="AL61" s="60"/>
      <c r="AM61" s="60"/>
      <c r="AN61" s="60"/>
      <c r="AO61" s="60"/>
      <c r="AP61" s="61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</row>
    <row r="62" spans="2:160" ht="12.75">
      <c r="B62" s="18" t="s">
        <v>39</v>
      </c>
      <c r="C62" s="60">
        <v>30.332875455957037</v>
      </c>
      <c r="D62" s="60">
        <v>32.963392052524</v>
      </c>
      <c r="E62" s="60">
        <v>25.14309048413304</v>
      </c>
      <c r="F62" s="60">
        <v>46.302778143746025</v>
      </c>
      <c r="G62" s="60">
        <v>37.314572660713</v>
      </c>
      <c r="H62" s="60">
        <v>46.934729895100986</v>
      </c>
      <c r="I62" s="60">
        <v>40.013319383561</v>
      </c>
      <c r="J62" s="60">
        <v>51.881014058428946</v>
      </c>
      <c r="K62" s="60">
        <v>40</v>
      </c>
      <c r="L62" s="60">
        <v>45.30197737151002</v>
      </c>
      <c r="M62" s="60">
        <v>63.68451194949296</v>
      </c>
      <c r="N62" s="60">
        <v>44.643005462438964</v>
      </c>
      <c r="O62" s="60">
        <v>45.373387387718026</v>
      </c>
      <c r="P62" s="60">
        <v>50.54172048301899</v>
      </c>
      <c r="Q62" s="60">
        <v>39.688229818878995</v>
      </c>
      <c r="R62" s="60">
        <v>35.33309225816504</v>
      </c>
      <c r="S62" s="60">
        <v>35.225397624024026</v>
      </c>
      <c r="T62" s="60">
        <v>17.98406739238203</v>
      </c>
      <c r="U62" s="60">
        <v>35.816442546799976</v>
      </c>
      <c r="V62" s="60">
        <v>26.872835184803023</v>
      </c>
      <c r="W62" s="60">
        <v>23.00633284793298</v>
      </c>
      <c r="X62" s="60">
        <v>38.6</v>
      </c>
      <c r="Y62" s="60">
        <v>12</v>
      </c>
      <c r="Z62" s="60">
        <v>8</v>
      </c>
      <c r="AA62" s="60">
        <v>7.399999999999977</v>
      </c>
      <c r="AB62" s="57">
        <v>16</v>
      </c>
      <c r="AC62" s="60">
        <v>24.6</v>
      </c>
      <c r="AD62" s="60">
        <v>23</v>
      </c>
      <c r="AE62" s="60">
        <v>11</v>
      </c>
      <c r="AF62" s="60">
        <v>15.4</v>
      </c>
      <c r="AG62" s="60">
        <v>20.4</v>
      </c>
      <c r="AH62" s="60"/>
      <c r="AI62" s="60"/>
      <c r="AJ62" s="60"/>
      <c r="AK62" s="60"/>
      <c r="AL62" s="60"/>
      <c r="AM62" s="60"/>
      <c r="AN62" s="60"/>
      <c r="AO62" s="60"/>
      <c r="AP62" s="61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</row>
    <row r="63" spans="2:160" ht="12.75">
      <c r="B63" s="18" t="s">
        <v>40</v>
      </c>
      <c r="C63" s="60">
        <v>775</v>
      </c>
      <c r="D63" s="60">
        <v>510</v>
      </c>
      <c r="E63" s="60">
        <v>581</v>
      </c>
      <c r="F63" s="60">
        <v>418</v>
      </c>
      <c r="G63" s="60">
        <v>535</v>
      </c>
      <c r="H63" s="60">
        <v>610</v>
      </c>
      <c r="I63" s="60">
        <v>725</v>
      </c>
      <c r="J63" s="60">
        <v>701</v>
      </c>
      <c r="K63" s="60">
        <v>754</v>
      </c>
      <c r="L63" s="60">
        <v>679</v>
      </c>
      <c r="M63" s="60">
        <v>704</v>
      </c>
      <c r="N63" s="60">
        <v>715</v>
      </c>
      <c r="O63" s="60">
        <v>393</v>
      </c>
      <c r="P63" s="60">
        <v>429</v>
      </c>
      <c r="Q63" s="60">
        <v>901</v>
      </c>
      <c r="R63" s="60">
        <v>639</v>
      </c>
      <c r="S63" s="60">
        <v>359</v>
      </c>
      <c r="T63" s="60">
        <v>369.3</v>
      </c>
      <c r="U63" s="60">
        <v>559.4</v>
      </c>
      <c r="V63" s="60">
        <v>464</v>
      </c>
      <c r="W63" s="60">
        <v>486</v>
      </c>
      <c r="X63" s="60">
        <v>421.6</v>
      </c>
      <c r="Y63" s="60">
        <v>384</v>
      </c>
      <c r="Z63" s="60">
        <v>285.5</v>
      </c>
      <c r="AA63" s="60">
        <v>358.4</v>
      </c>
      <c r="AB63" s="57">
        <v>453</v>
      </c>
      <c r="AC63" s="60">
        <v>485.6</v>
      </c>
      <c r="AD63" s="60">
        <v>402.4</v>
      </c>
      <c r="AE63" s="60">
        <v>349</v>
      </c>
      <c r="AF63" s="60">
        <v>311.4</v>
      </c>
      <c r="AG63" s="60">
        <v>460.4</v>
      </c>
      <c r="AH63" s="60">
        <v>388</v>
      </c>
      <c r="AI63" s="60">
        <v>445</v>
      </c>
      <c r="AJ63" s="60">
        <v>281</v>
      </c>
      <c r="AK63" s="60">
        <v>538</v>
      </c>
      <c r="AL63" s="60">
        <v>445</v>
      </c>
      <c r="AM63" s="60">
        <v>575</v>
      </c>
      <c r="AN63" s="60">
        <v>616</v>
      </c>
      <c r="AO63" s="60">
        <v>397</v>
      </c>
      <c r="AP63" s="61">
        <v>545</v>
      </c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</row>
    <row r="64" spans="2:160" ht="12.75">
      <c r="B64" s="18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57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1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</row>
    <row r="65" spans="2:160" ht="12.75">
      <c r="B65" s="18" t="s">
        <v>41</v>
      </c>
      <c r="C65" s="60">
        <v>1076</v>
      </c>
      <c r="D65" s="60">
        <v>828</v>
      </c>
      <c r="E65" s="60">
        <v>904</v>
      </c>
      <c r="F65" s="60">
        <v>748</v>
      </c>
      <c r="G65" s="60">
        <v>971</v>
      </c>
      <c r="H65" s="60">
        <v>1039</v>
      </c>
      <c r="I65" s="60">
        <v>1075</v>
      </c>
      <c r="J65" s="60">
        <v>1080</v>
      </c>
      <c r="K65" s="60">
        <v>1115</v>
      </c>
      <c r="L65" s="60">
        <v>1027</v>
      </c>
      <c r="M65" s="60">
        <v>1207</v>
      </c>
      <c r="N65" s="60">
        <v>1279</v>
      </c>
      <c r="O65" s="60">
        <v>938</v>
      </c>
      <c r="P65" s="60">
        <v>1053</v>
      </c>
      <c r="Q65" s="60">
        <v>1425</v>
      </c>
      <c r="R65" s="60">
        <v>1146</v>
      </c>
      <c r="S65" s="60">
        <v>798</v>
      </c>
      <c r="T65" s="60">
        <v>1050.4</v>
      </c>
      <c r="U65" s="60">
        <v>1066.8</v>
      </c>
      <c r="V65" s="60">
        <v>958</v>
      </c>
      <c r="W65" s="60">
        <v>1046</v>
      </c>
      <c r="X65" s="60">
        <v>1008</v>
      </c>
      <c r="Y65" s="60">
        <v>865</v>
      </c>
      <c r="Z65" s="60">
        <v>770.5</v>
      </c>
      <c r="AA65" s="60">
        <v>934.9</v>
      </c>
      <c r="AB65" s="57">
        <v>1051.9</v>
      </c>
      <c r="AC65" s="60">
        <v>1028</v>
      </c>
      <c r="AD65" s="60">
        <v>893.4</v>
      </c>
      <c r="AE65" s="60">
        <v>816</v>
      </c>
      <c r="AF65" s="60">
        <v>790.88</v>
      </c>
      <c r="AG65" s="60">
        <v>951.4</v>
      </c>
      <c r="AH65" s="60">
        <v>891</v>
      </c>
      <c r="AI65" s="60">
        <v>950</v>
      </c>
      <c r="AJ65" s="60">
        <v>733</v>
      </c>
      <c r="AK65" s="60">
        <v>989</v>
      </c>
      <c r="AL65" s="60">
        <v>907</v>
      </c>
      <c r="AM65" s="60">
        <v>1022</v>
      </c>
      <c r="AN65" s="60">
        <v>1019</v>
      </c>
      <c r="AO65" s="60">
        <v>849</v>
      </c>
      <c r="AP65" s="61">
        <v>1127</v>
      </c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</row>
    <row r="66" spans="2:160" ht="12.75">
      <c r="B66" s="18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57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1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</row>
    <row r="67" spans="2:160" ht="12.75">
      <c r="B67" s="18" t="s">
        <v>42</v>
      </c>
      <c r="C67" s="60">
        <v>170</v>
      </c>
      <c r="D67" s="60">
        <v>225</v>
      </c>
      <c r="E67" s="60">
        <v>376</v>
      </c>
      <c r="F67" s="60">
        <v>606</v>
      </c>
      <c r="G67" s="60">
        <v>632</v>
      </c>
      <c r="H67" s="60">
        <v>423</v>
      </c>
      <c r="I67" s="60">
        <v>440</v>
      </c>
      <c r="J67" s="60">
        <v>541</v>
      </c>
      <c r="K67" s="60">
        <v>538</v>
      </c>
      <c r="L67" s="60">
        <v>754</v>
      </c>
      <c r="M67" s="60">
        <v>745</v>
      </c>
      <c r="N67" s="60">
        <v>717</v>
      </c>
      <c r="O67" s="60">
        <v>1009</v>
      </c>
      <c r="P67" s="60">
        <v>973</v>
      </c>
      <c r="Q67" s="60">
        <v>567</v>
      </c>
      <c r="R67" s="60">
        <v>303</v>
      </c>
      <c r="S67" s="60">
        <v>215</v>
      </c>
      <c r="T67" s="60">
        <v>360.2</v>
      </c>
      <c r="U67" s="60">
        <v>194.2</v>
      </c>
      <c r="V67" s="60">
        <v>203.8</v>
      </c>
      <c r="W67" s="60">
        <v>227</v>
      </c>
      <c r="X67" s="60">
        <v>193.6</v>
      </c>
      <c r="Y67" s="60">
        <v>154</v>
      </c>
      <c r="Z67" s="60">
        <v>142.82399999999996</v>
      </c>
      <c r="AA67" s="60">
        <v>306.8559999999999</v>
      </c>
      <c r="AB67" s="57">
        <v>435.4559999999997</v>
      </c>
      <c r="AC67" s="60">
        <v>458.21299999999974</v>
      </c>
      <c r="AD67" s="60">
        <v>411.13699999999983</v>
      </c>
      <c r="AE67" s="60">
        <v>362.73199999999974</v>
      </c>
      <c r="AF67" s="60">
        <v>188.50199999999973</v>
      </c>
      <c r="AG67" s="60">
        <v>338.04799999999966</v>
      </c>
      <c r="AH67" s="60">
        <v>193</v>
      </c>
      <c r="AI67" s="60">
        <v>173</v>
      </c>
      <c r="AJ67" s="60">
        <v>165</v>
      </c>
      <c r="AK67" s="60">
        <v>139</v>
      </c>
      <c r="AL67" s="60">
        <v>267</v>
      </c>
      <c r="AM67" s="60">
        <v>385</v>
      </c>
      <c r="AN67" s="60">
        <v>386</v>
      </c>
      <c r="AO67" s="60">
        <v>317</v>
      </c>
      <c r="AP67" s="61">
        <v>195</v>
      </c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</row>
    <row r="68" spans="2:160" ht="12.75">
      <c r="B68" s="18" t="s">
        <v>43</v>
      </c>
      <c r="C68" s="60">
        <v>64.708333333333</v>
      </c>
      <c r="D68" s="60">
        <v>213.3796992481203</v>
      </c>
      <c r="E68" s="60">
        <v>364.8684210526316</v>
      </c>
      <c r="F68" s="60">
        <v>405.631578947368</v>
      </c>
      <c r="G68" s="60">
        <v>271</v>
      </c>
      <c r="H68" s="60">
        <v>129</v>
      </c>
      <c r="I68" s="60">
        <v>156</v>
      </c>
      <c r="J68" s="60">
        <v>198</v>
      </c>
      <c r="K68" s="60">
        <v>123</v>
      </c>
      <c r="L68" s="60">
        <v>110</v>
      </c>
      <c r="M68" s="60">
        <v>145</v>
      </c>
      <c r="N68" s="60">
        <v>123</v>
      </c>
      <c r="O68" s="60">
        <v>15</v>
      </c>
      <c r="P68" s="60">
        <v>80</v>
      </c>
      <c r="Q68" s="60">
        <v>198</v>
      </c>
      <c r="R68" s="60">
        <v>81</v>
      </c>
      <c r="S68" s="60">
        <v>84</v>
      </c>
      <c r="T68" s="60">
        <v>207.2</v>
      </c>
      <c r="U68" s="60">
        <v>97.2</v>
      </c>
      <c r="V68" s="60">
        <v>108.8</v>
      </c>
      <c r="W68" s="60">
        <v>128</v>
      </c>
      <c r="X68" s="60">
        <v>106.6</v>
      </c>
      <c r="Y68" s="60">
        <v>77</v>
      </c>
      <c r="Z68" s="60">
        <v>81.32399999999996</v>
      </c>
      <c r="AA68" s="60">
        <v>226.7559999999999</v>
      </c>
      <c r="AB68" s="57">
        <v>344.85599999999965</v>
      </c>
      <c r="AC68" s="60">
        <v>391.21299999999974</v>
      </c>
      <c r="AD68" s="60">
        <v>351.13699999999983</v>
      </c>
      <c r="AE68" s="60">
        <v>291.6319999999997</v>
      </c>
      <c r="AF68" s="60">
        <v>133.50199999999973</v>
      </c>
      <c r="AG68" s="60">
        <v>292.04799999999966</v>
      </c>
      <c r="AH68" s="60"/>
      <c r="AI68" s="60"/>
      <c r="AJ68" s="60"/>
      <c r="AK68" s="60"/>
      <c r="AL68" s="60"/>
      <c r="AM68" s="60"/>
      <c r="AN68" s="60"/>
      <c r="AO68" s="60"/>
      <c r="AP68" s="61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</row>
    <row r="69" spans="2:160" ht="12.75">
      <c r="B69" s="18" t="s">
        <v>44</v>
      </c>
      <c r="C69" s="60" t="s">
        <v>45</v>
      </c>
      <c r="D69" s="60" t="s">
        <v>45</v>
      </c>
      <c r="E69" s="60" t="s">
        <v>45</v>
      </c>
      <c r="F69" s="60" t="s">
        <v>45</v>
      </c>
      <c r="G69" s="60">
        <v>182</v>
      </c>
      <c r="H69" s="60">
        <v>212</v>
      </c>
      <c r="I69" s="60">
        <v>116</v>
      </c>
      <c r="J69" s="60">
        <v>188</v>
      </c>
      <c r="K69" s="60">
        <v>262</v>
      </c>
      <c r="L69" s="60">
        <v>499</v>
      </c>
      <c r="M69" s="60">
        <v>290</v>
      </c>
      <c r="N69" s="60">
        <v>313</v>
      </c>
      <c r="O69" s="60">
        <v>258</v>
      </c>
      <c r="P69" s="60">
        <v>276</v>
      </c>
      <c r="Q69" s="60">
        <v>189</v>
      </c>
      <c r="R69" s="60">
        <v>91</v>
      </c>
      <c r="S69" s="60">
        <v>50</v>
      </c>
      <c r="T69" s="60">
        <v>11</v>
      </c>
      <c r="U69" s="60">
        <v>14</v>
      </c>
      <c r="V69" s="60">
        <v>9</v>
      </c>
      <c r="W69" s="60">
        <v>2</v>
      </c>
      <c r="X69" s="60" t="s">
        <v>45</v>
      </c>
      <c r="Y69" s="60" t="s">
        <v>45</v>
      </c>
      <c r="Z69" s="60" t="s">
        <v>45</v>
      </c>
      <c r="AA69" s="60" t="s">
        <v>45</v>
      </c>
      <c r="AB69" s="57" t="s">
        <v>45</v>
      </c>
      <c r="AC69" s="60" t="s">
        <v>45</v>
      </c>
      <c r="AD69" s="60" t="s">
        <v>45</v>
      </c>
      <c r="AE69" s="60" t="s">
        <v>45</v>
      </c>
      <c r="AF69" s="60" t="s">
        <v>45</v>
      </c>
      <c r="AG69" s="60" t="s">
        <v>45</v>
      </c>
      <c r="AH69" s="60"/>
      <c r="AI69" s="60"/>
      <c r="AJ69" s="60"/>
      <c r="AK69" s="60"/>
      <c r="AL69" s="60"/>
      <c r="AM69" s="60"/>
      <c r="AN69" s="60"/>
      <c r="AO69" s="60"/>
      <c r="AP69" s="61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</row>
    <row r="70" spans="2:160" ht="12.75">
      <c r="B70" s="18" t="s">
        <v>46</v>
      </c>
      <c r="C70" s="60" t="s">
        <v>45</v>
      </c>
      <c r="D70" s="60">
        <v>2.1203007518797</v>
      </c>
      <c r="E70" s="60">
        <v>11.1315789473684</v>
      </c>
      <c r="F70" s="60">
        <v>200.368421052632</v>
      </c>
      <c r="G70" s="60">
        <v>141</v>
      </c>
      <c r="H70" s="60">
        <v>43</v>
      </c>
      <c r="I70" s="60">
        <v>35</v>
      </c>
      <c r="J70" s="60">
        <v>15</v>
      </c>
      <c r="K70" s="60">
        <v>19</v>
      </c>
      <c r="L70" s="60">
        <v>12</v>
      </c>
      <c r="M70" s="60">
        <v>216</v>
      </c>
      <c r="N70" s="60">
        <v>49</v>
      </c>
      <c r="O70" s="60">
        <v>358</v>
      </c>
      <c r="P70" s="60">
        <v>100</v>
      </c>
      <c r="Q70" s="60">
        <v>41</v>
      </c>
      <c r="R70" s="60">
        <v>4</v>
      </c>
      <c r="S70" s="60">
        <v>3</v>
      </c>
      <c r="T70" s="60">
        <v>56</v>
      </c>
      <c r="U70" s="60">
        <v>2</v>
      </c>
      <c r="V70" s="60">
        <v>6</v>
      </c>
      <c r="W70" s="60">
        <v>16</v>
      </c>
      <c r="X70" s="60">
        <v>7</v>
      </c>
      <c r="Y70" s="60">
        <v>3</v>
      </c>
      <c r="Z70" s="60">
        <v>5.4</v>
      </c>
      <c r="AA70" s="60">
        <v>23</v>
      </c>
      <c r="AB70" s="57">
        <v>19.5</v>
      </c>
      <c r="AC70" s="60">
        <v>9</v>
      </c>
      <c r="AD70" s="60">
        <v>8</v>
      </c>
      <c r="AE70" s="60">
        <v>15.9</v>
      </c>
      <c r="AF70" s="60">
        <v>13</v>
      </c>
      <c r="AG70" s="60">
        <v>11</v>
      </c>
      <c r="AH70" s="60"/>
      <c r="AI70" s="60"/>
      <c r="AJ70" s="60"/>
      <c r="AK70" s="60"/>
      <c r="AL70" s="60"/>
      <c r="AM70" s="60"/>
      <c r="AN70" s="60"/>
      <c r="AO70" s="60"/>
      <c r="AP70" s="61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</row>
    <row r="71" spans="2:160" ht="12.75">
      <c r="B71" s="18" t="s">
        <v>47</v>
      </c>
      <c r="C71" s="60">
        <v>105.291666666667</v>
      </c>
      <c r="D71" s="60">
        <v>9.5</v>
      </c>
      <c r="E71" s="60" t="s">
        <v>45</v>
      </c>
      <c r="F71" s="60" t="s">
        <v>45</v>
      </c>
      <c r="G71" s="60">
        <v>38</v>
      </c>
      <c r="H71" s="60">
        <v>39</v>
      </c>
      <c r="I71" s="60">
        <v>133</v>
      </c>
      <c r="J71" s="60">
        <v>140</v>
      </c>
      <c r="K71" s="60">
        <v>134</v>
      </c>
      <c r="L71" s="60">
        <v>133</v>
      </c>
      <c r="M71" s="60">
        <v>94</v>
      </c>
      <c r="N71" s="60">
        <v>232</v>
      </c>
      <c r="O71" s="60">
        <v>378</v>
      </c>
      <c r="P71" s="60">
        <v>517</v>
      </c>
      <c r="Q71" s="60">
        <v>139</v>
      </c>
      <c r="R71" s="60">
        <v>127</v>
      </c>
      <c r="S71" s="60">
        <v>78</v>
      </c>
      <c r="T71" s="60">
        <v>86</v>
      </c>
      <c r="U71" s="60">
        <v>81</v>
      </c>
      <c r="V71" s="60">
        <v>80</v>
      </c>
      <c r="W71" s="60">
        <v>81</v>
      </c>
      <c r="X71" s="60">
        <v>80</v>
      </c>
      <c r="Y71" s="60">
        <v>74</v>
      </c>
      <c r="Z71" s="60">
        <v>56.1</v>
      </c>
      <c r="AA71" s="60">
        <v>57.1</v>
      </c>
      <c r="AB71" s="57">
        <v>71.1</v>
      </c>
      <c r="AC71" s="60">
        <v>58</v>
      </c>
      <c r="AD71" s="60">
        <v>52</v>
      </c>
      <c r="AE71" s="60">
        <v>55.2</v>
      </c>
      <c r="AF71" s="60">
        <v>42</v>
      </c>
      <c r="AG71" s="60">
        <v>35</v>
      </c>
      <c r="AH71" s="60"/>
      <c r="AI71" s="60"/>
      <c r="AJ71" s="60"/>
      <c r="AK71" s="60"/>
      <c r="AL71" s="60"/>
      <c r="AM71" s="60"/>
      <c r="AN71" s="60"/>
      <c r="AO71" s="60"/>
      <c r="AP71" s="61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</row>
    <row r="72" spans="2:52" ht="12.75">
      <c r="B72" s="14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</row>
    <row r="73" spans="2:52" ht="12.75">
      <c r="B73" s="14" t="s">
        <v>48</v>
      </c>
      <c r="C73" s="63">
        <f aca="true" t="shared" si="19" ref="C73:AF73">C67/C65</f>
        <v>0.1579925650557621</v>
      </c>
      <c r="D73" s="63">
        <f t="shared" si="19"/>
        <v>0.2717391304347826</v>
      </c>
      <c r="E73" s="63">
        <f t="shared" si="19"/>
        <v>0.415929203539823</v>
      </c>
      <c r="F73" s="63">
        <f t="shared" si="19"/>
        <v>0.8101604278074866</v>
      </c>
      <c r="G73" s="63">
        <f t="shared" si="19"/>
        <v>0.650875386199794</v>
      </c>
      <c r="H73" s="63">
        <f t="shared" si="19"/>
        <v>0.40712223291626565</v>
      </c>
      <c r="I73" s="63">
        <f t="shared" si="19"/>
        <v>0.40930232558139534</v>
      </c>
      <c r="J73" s="63">
        <f t="shared" si="19"/>
        <v>0.5009259259259259</v>
      </c>
      <c r="K73" s="63">
        <f t="shared" si="19"/>
        <v>0.48251121076233183</v>
      </c>
      <c r="L73" s="63">
        <f t="shared" si="19"/>
        <v>0.7341772151898734</v>
      </c>
      <c r="M73" s="63">
        <f t="shared" si="19"/>
        <v>0.6172328086164043</v>
      </c>
      <c r="N73" s="63">
        <f t="shared" si="19"/>
        <v>0.5605942142298671</v>
      </c>
      <c r="O73" s="63">
        <f t="shared" si="19"/>
        <v>1.0756929637526653</v>
      </c>
      <c r="P73" s="63">
        <f t="shared" si="19"/>
        <v>0.9240265906932573</v>
      </c>
      <c r="Q73" s="63">
        <f t="shared" si="19"/>
        <v>0.39789473684210525</v>
      </c>
      <c r="R73" s="63">
        <f t="shared" si="19"/>
        <v>0.2643979057591623</v>
      </c>
      <c r="S73" s="63">
        <f t="shared" si="19"/>
        <v>0.2694235588972431</v>
      </c>
      <c r="T73" s="63">
        <f t="shared" si="19"/>
        <v>0.3429169840060929</v>
      </c>
      <c r="U73" s="63">
        <f t="shared" si="19"/>
        <v>0.182039745031871</v>
      </c>
      <c r="V73" s="63">
        <f t="shared" si="19"/>
        <v>0.21273486430062633</v>
      </c>
      <c r="W73" s="63">
        <f t="shared" si="19"/>
        <v>0.2170172084130019</v>
      </c>
      <c r="X73" s="63">
        <f t="shared" si="19"/>
        <v>0.19206349206349205</v>
      </c>
      <c r="Y73" s="63">
        <f t="shared" si="19"/>
        <v>0.17803468208092485</v>
      </c>
      <c r="Z73" s="63">
        <f t="shared" si="19"/>
        <v>0.18536534717715764</v>
      </c>
      <c r="AA73" s="63">
        <f t="shared" si="19"/>
        <v>0.32822333939458753</v>
      </c>
      <c r="AB73" s="63">
        <f t="shared" si="19"/>
        <v>0.41397090978229834</v>
      </c>
      <c r="AC73" s="63">
        <f t="shared" si="19"/>
        <v>0.44573249027237327</v>
      </c>
      <c r="AD73" s="63">
        <f t="shared" si="19"/>
        <v>0.4601936422655024</v>
      </c>
      <c r="AE73" s="63">
        <f t="shared" si="19"/>
        <v>0.4445245098039213</v>
      </c>
      <c r="AF73" s="63">
        <f t="shared" si="19"/>
        <v>0.23834462876795434</v>
      </c>
      <c r="AG73" s="63">
        <f aca="true" t="shared" si="20" ref="AG73:AO73">AG67/AG65</f>
        <v>0.3553163758671428</v>
      </c>
      <c r="AH73" s="63">
        <f t="shared" si="20"/>
        <v>0.2166105499438833</v>
      </c>
      <c r="AI73" s="63">
        <f t="shared" si="20"/>
        <v>0.18210526315789474</v>
      </c>
      <c r="AJ73" s="63">
        <f t="shared" si="20"/>
        <v>0.22510231923601637</v>
      </c>
      <c r="AK73" s="63">
        <f t="shared" si="20"/>
        <v>0.14054600606673406</v>
      </c>
      <c r="AL73" s="63">
        <f t="shared" si="20"/>
        <v>0.29437706725468576</v>
      </c>
      <c r="AM73" s="63">
        <f t="shared" si="20"/>
        <v>0.3767123287671233</v>
      </c>
      <c r="AN73" s="63">
        <f t="shared" si="20"/>
        <v>0.3788027477919529</v>
      </c>
      <c r="AO73" s="63">
        <f t="shared" si="20"/>
        <v>0.37338044758539457</v>
      </c>
      <c r="AP73" s="63">
        <f>AP67/AP65</f>
        <v>0.1730257320319432</v>
      </c>
      <c r="AQ73" s="63"/>
      <c r="AR73" s="63"/>
      <c r="AS73" s="63"/>
      <c r="AT73" s="63"/>
      <c r="AU73" s="63"/>
      <c r="AV73" s="63"/>
      <c r="AW73" s="63"/>
      <c r="AX73" s="57"/>
      <c r="AY73" s="57"/>
      <c r="AZ73" s="57"/>
    </row>
    <row r="74" spans="2:52" ht="12.75">
      <c r="B74" s="14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64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</row>
    <row r="75" spans="2:52" ht="12.75">
      <c r="B75" s="14" t="s">
        <v>54</v>
      </c>
      <c r="C75" s="64">
        <v>4.51</v>
      </c>
      <c r="D75" s="64">
        <v>4.2</v>
      </c>
      <c r="E75" s="64">
        <v>3.74</v>
      </c>
      <c r="F75" s="64">
        <v>2.88</v>
      </c>
      <c r="G75" s="64">
        <v>2.72</v>
      </c>
      <c r="H75" s="64">
        <v>3.38</v>
      </c>
      <c r="I75" s="64">
        <v>4.25</v>
      </c>
      <c r="J75" s="64">
        <v>4.45</v>
      </c>
      <c r="K75" s="64">
        <v>4.27</v>
      </c>
      <c r="L75" s="64">
        <v>3.94</v>
      </c>
      <c r="M75" s="64">
        <v>3.83</v>
      </c>
      <c r="N75" s="64">
        <v>3.74</v>
      </c>
      <c r="O75" s="64">
        <v>3.28</v>
      </c>
      <c r="P75" s="64">
        <v>2.72</v>
      </c>
      <c r="Q75" s="64">
        <v>2.96</v>
      </c>
      <c r="R75" s="64">
        <v>4.17</v>
      </c>
      <c r="S75" s="64">
        <v>4.22</v>
      </c>
      <c r="T75" s="64">
        <v>2.94</v>
      </c>
      <c r="U75" s="64">
        <v>3.77</v>
      </c>
      <c r="V75" s="64">
        <v>3.67</v>
      </c>
      <c r="W75" s="64">
        <v>3.64</v>
      </c>
      <c r="X75" s="64">
        <v>3.97</v>
      </c>
      <c r="Y75" s="64">
        <v>5.49</v>
      </c>
      <c r="Z75" s="64">
        <v>4.88</v>
      </c>
      <c r="AA75" s="64">
        <v>3.71</v>
      </c>
      <c r="AB75" s="64">
        <v>3.08</v>
      </c>
      <c r="AC75" s="65">
        <v>2.87</v>
      </c>
      <c r="AD75" s="65">
        <v>3.3025</v>
      </c>
      <c r="AE75" s="65">
        <v>3.2485416666666667</v>
      </c>
      <c r="AF75" s="65">
        <v>4.221666666666667</v>
      </c>
      <c r="AG75" s="65">
        <v>3.9048668770220387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</row>
    <row r="76" spans="2:52" ht="12.75">
      <c r="B76" s="14" t="s">
        <v>55</v>
      </c>
      <c r="C76" s="64">
        <v>4.59</v>
      </c>
      <c r="D76" s="64">
        <v>4.64</v>
      </c>
      <c r="E76" s="64">
        <v>4.16</v>
      </c>
      <c r="F76" s="64">
        <v>3.18</v>
      </c>
      <c r="G76" s="64">
        <v>2.81</v>
      </c>
      <c r="H76" s="64">
        <v>3.41</v>
      </c>
      <c r="I76" s="64">
        <v>4.34</v>
      </c>
      <c r="J76" s="64">
        <v>4.5</v>
      </c>
      <c r="K76" s="64">
        <v>4.3</v>
      </c>
      <c r="L76" s="64">
        <v>4.13</v>
      </c>
      <c r="M76" s="64">
        <v>4.14</v>
      </c>
      <c r="N76" s="64">
        <v>3.93</v>
      </c>
      <c r="O76" s="64">
        <v>3.62</v>
      </c>
      <c r="P76" s="64">
        <v>2.87</v>
      </c>
      <c r="Q76" s="64">
        <v>3.14</v>
      </c>
      <c r="R76" s="64">
        <v>4.22</v>
      </c>
      <c r="S76" s="64">
        <v>4.2</v>
      </c>
      <c r="T76" s="64">
        <v>3.01</v>
      </c>
      <c r="U76" s="64">
        <v>3.77</v>
      </c>
      <c r="V76" s="64">
        <v>3.77</v>
      </c>
      <c r="W76" s="64">
        <v>4.4</v>
      </c>
      <c r="X76" s="64">
        <v>4.06</v>
      </c>
      <c r="Y76" s="64">
        <v>5.69</v>
      </c>
      <c r="Z76" s="64">
        <v>4.92</v>
      </c>
      <c r="AA76" s="64">
        <v>3.96</v>
      </c>
      <c r="AB76" s="64">
        <v>3.47</v>
      </c>
      <c r="AC76" s="65">
        <v>3.41</v>
      </c>
      <c r="AD76" s="65">
        <v>3.483333333333333</v>
      </c>
      <c r="AE76" s="65">
        <v>3.348125</v>
      </c>
      <c r="AF76" s="65">
        <v>4.2375</v>
      </c>
      <c r="AG76" s="65">
        <v>4.040135799999367</v>
      </c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</row>
    <row r="77" spans="2:52" ht="12.75">
      <c r="B77" s="14" t="s">
        <v>56</v>
      </c>
      <c r="C77" s="63">
        <v>1.017738359201774</v>
      </c>
      <c r="D77" s="63">
        <v>1.1047619047619046</v>
      </c>
      <c r="E77" s="63">
        <v>1.1122994652406417</v>
      </c>
      <c r="F77" s="63">
        <v>1.1041666666666667</v>
      </c>
      <c r="G77" s="63">
        <v>1.0330882352941175</v>
      </c>
      <c r="H77" s="63">
        <v>1.0088757396449706</v>
      </c>
      <c r="I77" s="63">
        <v>1.0211764705882354</v>
      </c>
      <c r="J77" s="63">
        <v>1.0112359550561798</v>
      </c>
      <c r="K77" s="63">
        <v>1.0070257611241216</v>
      </c>
      <c r="L77" s="63">
        <v>1.0482233502538072</v>
      </c>
      <c r="M77" s="63">
        <v>1.0809399477806787</v>
      </c>
      <c r="N77" s="63">
        <v>1.0508021390374331</v>
      </c>
      <c r="O77" s="63">
        <v>1.1036585365853657</v>
      </c>
      <c r="P77" s="63">
        <v>1.0551470588235294</v>
      </c>
      <c r="Q77" s="63">
        <v>1.060810810810811</v>
      </c>
      <c r="R77" s="63">
        <v>1.0119904076738608</v>
      </c>
      <c r="S77" s="63">
        <v>0.9952606635071091</v>
      </c>
      <c r="T77" s="63">
        <v>1.023809523809524</v>
      </c>
      <c r="U77" s="63">
        <v>1</v>
      </c>
      <c r="V77" s="63">
        <v>1.0272479564032697</v>
      </c>
      <c r="W77" s="63">
        <v>1.208791208791209</v>
      </c>
      <c r="X77" s="63">
        <v>1.022670025188917</v>
      </c>
      <c r="Y77" s="63">
        <v>1.0364298724954464</v>
      </c>
      <c r="Z77" s="63">
        <v>1.0081967213114753</v>
      </c>
      <c r="AA77" s="63">
        <v>1.0673854447439353</v>
      </c>
      <c r="AB77" s="64">
        <v>1.1266233766233766</v>
      </c>
      <c r="AC77" s="65">
        <v>1.1881533101045296</v>
      </c>
      <c r="AD77" s="65">
        <v>1.0547564976028259</v>
      </c>
      <c r="AE77" s="65">
        <v>1.0306547809914706</v>
      </c>
      <c r="AF77" s="65">
        <v>1.0037504934859849</v>
      </c>
      <c r="AG77" s="65">
        <v>1.034641109988489</v>
      </c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</row>
    <row r="78" spans="2:52" ht="12.75">
      <c r="B78" s="14" t="s">
        <v>57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64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</row>
    <row r="79" spans="2:160" ht="12.75">
      <c r="B79" s="20" t="s">
        <v>58</v>
      </c>
      <c r="C79" s="69">
        <v>0.109</v>
      </c>
      <c r="D79" s="69">
        <v>0.112</v>
      </c>
      <c r="E79" s="69">
        <v>0.113</v>
      </c>
      <c r="F79" s="69">
        <v>0.116</v>
      </c>
      <c r="G79" s="69">
        <v>0.124</v>
      </c>
      <c r="H79" s="69">
        <v>0.11900000000000001</v>
      </c>
      <c r="I79" s="69">
        <v>0.12</v>
      </c>
      <c r="J79" s="69">
        <v>0.122</v>
      </c>
      <c r="K79" s="69">
        <v>0.131</v>
      </c>
      <c r="L79" s="69">
        <v>0.113</v>
      </c>
      <c r="M79" s="69">
        <v>0.112</v>
      </c>
      <c r="N79" s="69">
        <v>0.115</v>
      </c>
      <c r="O79" s="69">
        <v>0.115</v>
      </c>
      <c r="P79" s="69">
        <v>0.11800000000000001</v>
      </c>
      <c r="Q79" s="69">
        <v>0.115</v>
      </c>
      <c r="R79" s="69">
        <v>0.125</v>
      </c>
      <c r="S79" s="69">
        <v>0.134</v>
      </c>
      <c r="T79" s="69">
        <v>0.122</v>
      </c>
      <c r="U79" s="69">
        <v>0.129</v>
      </c>
      <c r="V79" s="69">
        <v>0.124</v>
      </c>
      <c r="W79" s="69">
        <v>0.114</v>
      </c>
      <c r="X79" s="69">
        <v>0.121</v>
      </c>
      <c r="Y79" s="69">
        <v>0.123</v>
      </c>
      <c r="Z79" s="69">
        <v>0.133</v>
      </c>
      <c r="AA79" s="69">
        <v>0.1175</v>
      </c>
      <c r="AB79" s="69">
        <v>0.115</v>
      </c>
      <c r="AC79" s="69">
        <v>0.115</v>
      </c>
      <c r="AD79" s="69">
        <v>0.119</v>
      </c>
      <c r="AE79" s="69">
        <v>0.122</v>
      </c>
      <c r="AF79" s="69">
        <v>0.131</v>
      </c>
      <c r="AG79" s="69">
        <v>0.116</v>
      </c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1"/>
      <c r="ES79" s="21"/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</row>
    <row r="80" spans="2:28" ht="12.75">
      <c r="B80" s="2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22"/>
    </row>
    <row r="81" spans="2:28" ht="12.75"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22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108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52" sqref="B52"/>
    </sheetView>
  </sheetViews>
  <sheetFormatPr defaultColWidth="9.7109375" defaultRowHeight="12.75"/>
  <cols>
    <col min="1" max="1" width="3.7109375" style="4" customWidth="1"/>
    <col min="2" max="30" width="10.7109375" style="4" customWidth="1"/>
    <col min="31" max="16384" width="9.7109375" style="4" customWidth="1"/>
  </cols>
  <sheetData>
    <row r="2" ht="12.75">
      <c r="C2" s="26" t="s">
        <v>59</v>
      </c>
    </row>
    <row r="3" spans="2:30" s="36" customFormat="1" ht="27" customHeight="1" thickBot="1">
      <c r="B3" s="35" t="s">
        <v>60</v>
      </c>
      <c r="C3" s="35" t="s">
        <v>27</v>
      </c>
      <c r="D3" s="35" t="s">
        <v>28</v>
      </c>
      <c r="E3" s="35" t="s">
        <v>61</v>
      </c>
      <c r="F3" s="35" t="s">
        <v>62</v>
      </c>
      <c r="G3" s="35" t="s">
        <v>30</v>
      </c>
      <c r="H3" s="35" t="s">
        <v>31</v>
      </c>
      <c r="I3" s="35" t="s">
        <v>32</v>
      </c>
      <c r="J3" s="35" t="s">
        <v>63</v>
      </c>
      <c r="K3" s="35" t="s">
        <v>34</v>
      </c>
      <c r="L3" s="35" t="s">
        <v>35</v>
      </c>
      <c r="M3" s="35" t="s">
        <v>64</v>
      </c>
      <c r="N3" s="35" t="s">
        <v>65</v>
      </c>
      <c r="O3" s="35" t="s">
        <v>38</v>
      </c>
      <c r="P3" s="35" t="s">
        <v>39</v>
      </c>
      <c r="Q3" s="35" t="s">
        <v>66</v>
      </c>
      <c r="R3" s="35" t="s">
        <v>67</v>
      </c>
      <c r="S3" s="35" t="s">
        <v>68</v>
      </c>
      <c r="T3" s="35" t="s">
        <v>43</v>
      </c>
      <c r="U3" s="35" t="s">
        <v>44</v>
      </c>
      <c r="V3" s="35" t="s">
        <v>47</v>
      </c>
      <c r="W3" s="35" t="s">
        <v>46</v>
      </c>
      <c r="X3" s="35" t="s">
        <v>69</v>
      </c>
      <c r="Y3" s="35" t="s">
        <v>70</v>
      </c>
      <c r="Z3" s="35" t="s">
        <v>50</v>
      </c>
      <c r="AA3" s="35" t="s">
        <v>51</v>
      </c>
      <c r="AB3" s="35" t="s">
        <v>71</v>
      </c>
      <c r="AC3" s="35" t="s">
        <v>72</v>
      </c>
      <c r="AD3" s="35" t="s">
        <v>60</v>
      </c>
    </row>
    <row r="4" spans="2:34" ht="12.75">
      <c r="B4" s="13">
        <v>73</v>
      </c>
      <c r="C4" s="38">
        <f>'Wheat Annual Balance Sheet'!$C$8</f>
        <v>59.3</v>
      </c>
      <c r="D4" s="38">
        <f>'Wheat Annual Balance Sheet'!$C$9</f>
        <v>54.1</v>
      </c>
      <c r="E4" s="38">
        <f>'Wheat Annual Balance Sheet'!$C$47</f>
        <v>32.9902359854015</v>
      </c>
      <c r="F4" s="38">
        <f>'Wheat Annual Balance Sheet'!$C$10</f>
        <v>31.626617375231053</v>
      </c>
      <c r="G4" s="39">
        <f>'Wheat Annual Balance Sheet'!$C$12</f>
        <v>1711</v>
      </c>
      <c r="H4" s="39">
        <f>'Wheat Annual Balance Sheet'!$C$13</f>
        <v>597</v>
      </c>
      <c r="I4" s="39">
        <f>'Wheat Annual Balance Sheet'!$C$14</f>
        <v>3</v>
      </c>
      <c r="J4" s="39">
        <f>'Wheat Annual Balance Sheet'!$C$15</f>
        <v>2311</v>
      </c>
      <c r="K4" s="39">
        <f>'Wheat Annual Balance Sheet'!$C$17</f>
        <v>84</v>
      </c>
      <c r="L4" s="39">
        <f>'Wheat Annual Balance Sheet'!$C$18</f>
        <v>544</v>
      </c>
      <c r="M4" s="39">
        <f>'Wheat Annual Balance Sheet'!$C$19</f>
        <v>125</v>
      </c>
      <c r="N4" s="39">
        <f>'Wheat Annual Balance Sheet'!$C$20</f>
        <v>753</v>
      </c>
      <c r="O4" s="39">
        <f>'Wheat Annual Balance Sheet'!$C$22</f>
        <v>1173.323</v>
      </c>
      <c r="P4" s="39">
        <f>'Wheat Annual Balance Sheet'!$C$23</f>
        <v>43.67699999999991</v>
      </c>
      <c r="Q4" s="39">
        <f>'Wheat Annual Balance Sheet'!$C$24</f>
        <v>1217</v>
      </c>
      <c r="R4" s="39">
        <f>'Wheat Annual Balance Sheet'!$C$26</f>
        <v>1970</v>
      </c>
      <c r="S4" s="39">
        <f>'Wheat Annual Balance Sheet'!$C$28</f>
        <v>341</v>
      </c>
      <c r="T4" s="39">
        <f>'Wheat Annual Balance Sheet'!$C$29</f>
        <v>208</v>
      </c>
      <c r="U4" s="39" t="str">
        <f>'Wheat Annual Balance Sheet'!$C$30</f>
        <v>---</v>
      </c>
      <c r="V4" s="39">
        <f>'Wheat Annual Balance Sheet'!$C$32</f>
        <v>133</v>
      </c>
      <c r="W4" s="39" t="str">
        <f>'Wheat Annual Balance Sheet'!$C$31</f>
        <v>---</v>
      </c>
      <c r="X4" s="40">
        <f>'Wheat Annual Balance Sheet'!$C$34</f>
        <v>0.1730964467005076</v>
      </c>
      <c r="Y4" s="41">
        <f>'Wheat Annual Balance Sheet'!$C$36</f>
        <v>3.95</v>
      </c>
      <c r="Z4" s="41">
        <f>'Wheat Annual Balance Sheet'!$C$37</f>
        <v>3.39</v>
      </c>
      <c r="AA4" s="41">
        <f>'Wheat Annual Balance Sheet'!$C$38</f>
        <v>1.25</v>
      </c>
      <c r="AB4" s="42">
        <f>'Wheat Annual Balance Sheet'!$C$39</f>
        <v>3.16</v>
      </c>
      <c r="AC4" s="41">
        <f>$AI$104+($AI$105*AD4)</f>
        <v>30.914191566671207</v>
      </c>
      <c r="AD4" s="43">
        <v>1973</v>
      </c>
      <c r="AH4" s="2" t="s">
        <v>73</v>
      </c>
    </row>
    <row r="5" spans="2:34" ht="12.75">
      <c r="B5" s="13">
        <v>74</v>
      </c>
      <c r="C5" s="38">
        <f>'Wheat Annual Balance Sheet'!$D$8</f>
        <v>71.044</v>
      </c>
      <c r="D5" s="38">
        <f>'Wheat Annual Balance Sheet'!$D$9</f>
        <v>65.4</v>
      </c>
      <c r="E5" s="38">
        <f>'Wheat Annual Balance Sheet'!$D$47</f>
        <v>36.88431043745437</v>
      </c>
      <c r="F5" s="38">
        <f>'Wheat Annual Balance Sheet'!$D$10</f>
        <v>27.247706422018346</v>
      </c>
      <c r="G5" s="39">
        <f>'Wheat Annual Balance Sheet'!$D$12</f>
        <v>1782</v>
      </c>
      <c r="H5" s="39">
        <f>'Wheat Annual Balance Sheet'!$D$13</f>
        <v>340</v>
      </c>
      <c r="I5" s="39">
        <f>'Wheat Annual Balance Sheet'!$D$14</f>
        <v>3</v>
      </c>
      <c r="J5" s="39">
        <f>'Wheat Annual Balance Sheet'!$D$15</f>
        <v>2125</v>
      </c>
      <c r="K5" s="39">
        <f>'Wheat Annual Balance Sheet'!$D$17</f>
        <v>92</v>
      </c>
      <c r="L5" s="39">
        <f>'Wheat Annual Balance Sheet'!$D$18</f>
        <v>545</v>
      </c>
      <c r="M5" s="39">
        <f>'Wheat Annual Balance Sheet'!$D$19</f>
        <v>35</v>
      </c>
      <c r="N5" s="39">
        <f>'Wheat Annual Balance Sheet'!$D$20</f>
        <v>672</v>
      </c>
      <c r="O5" s="39">
        <f>'Wheat Annual Balance Sheet'!$D$22</f>
        <v>978.488</v>
      </c>
      <c r="P5" s="39">
        <f>'Wheat Annual Balance Sheet'!$D$23</f>
        <v>40.511999999999944</v>
      </c>
      <c r="Q5" s="39">
        <f>'Wheat Annual Balance Sheet'!$D$24</f>
        <v>1019</v>
      </c>
      <c r="R5" s="39">
        <f>'Wheat Annual Balance Sheet'!$D$26</f>
        <v>1691</v>
      </c>
      <c r="S5" s="39">
        <f>'Wheat Annual Balance Sheet'!$D$28</f>
        <v>434</v>
      </c>
      <c r="T5" s="39">
        <f>'Wheat Annual Balance Sheet'!$D$29</f>
        <v>418</v>
      </c>
      <c r="U5" s="39" t="str">
        <f>'Wheat Annual Balance Sheet'!$D$30</f>
        <v>---</v>
      </c>
      <c r="V5" s="39">
        <f>'Wheat Annual Balance Sheet'!$D$32</f>
        <v>12</v>
      </c>
      <c r="W5" s="39">
        <f>'Wheat Annual Balance Sheet'!$D$31</f>
        <v>4</v>
      </c>
      <c r="X5" s="40">
        <f>'Wheat Annual Balance Sheet'!$D$34</f>
        <v>0.2566528681253696</v>
      </c>
      <c r="Y5" s="41">
        <f>'Wheat Annual Balance Sheet'!$D$36</f>
        <v>4.09</v>
      </c>
      <c r="Z5" s="41">
        <f>'Wheat Annual Balance Sheet'!$D$37</f>
        <v>2.05</v>
      </c>
      <c r="AA5" s="41">
        <f>'Wheat Annual Balance Sheet'!$D$38</f>
        <v>1.37</v>
      </c>
      <c r="AB5" s="42">
        <f>'Wheat Annual Balance Sheet'!$D$39</f>
        <v>2.9854014598540144</v>
      </c>
      <c r="AC5" s="41">
        <f>$AI$104+($AI$105*AD5)</f>
        <v>31.262486075580455</v>
      </c>
      <c r="AD5" s="43">
        <v>1974</v>
      </c>
      <c r="AH5" s="4" t="s">
        <v>74</v>
      </c>
    </row>
    <row r="6" spans="2:30" ht="13.5" thickBot="1">
      <c r="B6" s="13">
        <v>75</v>
      </c>
      <c r="C6" s="38">
        <f>'Wheat Annual Balance Sheet'!$E$8</f>
        <v>74.9</v>
      </c>
      <c r="D6" s="38">
        <f>'Wheat Annual Balance Sheet'!$E$9</f>
        <v>69.5</v>
      </c>
      <c r="E6" s="38">
        <f>'Wheat Annual Balance Sheet'!$E$47</f>
        <v>40.3288588179538</v>
      </c>
      <c r="F6" s="38">
        <f>'Wheat Annual Balance Sheet'!$E$10</f>
        <v>30.60431654676259</v>
      </c>
      <c r="G6" s="39">
        <f>'Wheat Annual Balance Sheet'!$E$12</f>
        <v>2127</v>
      </c>
      <c r="H6" s="39">
        <f>'Wheat Annual Balance Sheet'!$E$13</f>
        <v>435</v>
      </c>
      <c r="I6" s="39">
        <f>'Wheat Annual Balance Sheet'!$E$14</f>
        <v>2</v>
      </c>
      <c r="J6" s="39">
        <f>'Wheat Annual Balance Sheet'!$E$15</f>
        <v>2564</v>
      </c>
      <c r="K6" s="39">
        <f>'Wheat Annual Balance Sheet'!$E$17</f>
        <v>100</v>
      </c>
      <c r="L6" s="39">
        <f>'Wheat Annual Balance Sheet'!$E$18</f>
        <v>589</v>
      </c>
      <c r="M6" s="39">
        <f>'Wheat Annual Balance Sheet'!$E$19</f>
        <v>37</v>
      </c>
      <c r="N6" s="39">
        <f>'Wheat Annual Balance Sheet'!$E$20</f>
        <v>726</v>
      </c>
      <c r="O6" s="39">
        <f>'Wheat Annual Balance Sheet'!$E$22</f>
        <v>1136.636</v>
      </c>
      <c r="P6" s="39">
        <f>'Wheat Annual Balance Sheet'!$E$23</f>
        <v>36.36400000000003</v>
      </c>
      <c r="Q6" s="39">
        <f>'Wheat Annual Balance Sheet'!$E$24</f>
        <v>1173</v>
      </c>
      <c r="R6" s="39">
        <f>'Wheat Annual Balance Sheet'!$E$26</f>
        <v>1899</v>
      </c>
      <c r="S6" s="39">
        <f>'Wheat Annual Balance Sheet'!$E$28</f>
        <v>665</v>
      </c>
      <c r="T6" s="39">
        <f>'Wheat Annual Balance Sheet'!$E$29</f>
        <v>644</v>
      </c>
      <c r="U6" s="39" t="str">
        <f>'Wheat Annual Balance Sheet'!$E$30</f>
        <v>---</v>
      </c>
      <c r="V6" s="39" t="str">
        <f>'Wheat Annual Balance Sheet'!$E$32</f>
        <v>---</v>
      </c>
      <c r="W6" s="39">
        <f>'Wheat Annual Balance Sheet'!$E$31</f>
        <v>21</v>
      </c>
      <c r="X6" s="40">
        <f>'Wheat Annual Balance Sheet'!$E$34</f>
        <v>0.35018430753027907</v>
      </c>
      <c r="Y6" s="41">
        <f>'Wheat Annual Balance Sheet'!$E$36</f>
        <v>3.56</v>
      </c>
      <c r="Z6" s="41">
        <f>'Wheat Annual Balance Sheet'!$E$37</f>
        <v>2.05</v>
      </c>
      <c r="AA6" s="41">
        <f>'Wheat Annual Balance Sheet'!$E$38</f>
        <v>1.37</v>
      </c>
      <c r="AB6" s="42">
        <f>'Wheat Annual Balance Sheet'!$E$39</f>
        <v>2.5985401459854014</v>
      </c>
      <c r="AC6" s="41">
        <f>$AI$104+($AI$105*AD6)</f>
        <v>31.610780584489703</v>
      </c>
      <c r="AD6" s="43">
        <v>1975</v>
      </c>
    </row>
    <row r="7" spans="2:35" ht="12.75">
      <c r="B7" s="13">
        <v>76</v>
      </c>
      <c r="C7" s="38">
        <f>'Wheat Annual Balance Sheet'!$F$8</f>
        <v>80.4</v>
      </c>
      <c r="D7" s="38">
        <f>'Wheat Annual Balance Sheet'!$F$9</f>
        <v>70.9</v>
      </c>
      <c r="E7" s="38">
        <f>'Wheat Annual Balance Sheet'!$F$47</f>
        <v>40.3749087695534</v>
      </c>
      <c r="F7" s="38">
        <f>'Wheat Annual Balance Sheet'!$F$10</f>
        <v>30.31029619181946</v>
      </c>
      <c r="G7" s="39">
        <f>'Wheat Annual Balance Sheet'!$F$12</f>
        <v>2149</v>
      </c>
      <c r="H7" s="39">
        <f>'Wheat Annual Balance Sheet'!$F$13</f>
        <v>666</v>
      </c>
      <c r="I7" s="39">
        <f>'Wheat Annual Balance Sheet'!$F$14</f>
        <v>3</v>
      </c>
      <c r="J7" s="39">
        <f>'Wheat Annual Balance Sheet'!$F$15</f>
        <v>2818</v>
      </c>
      <c r="K7" s="39">
        <f>'Wheat Annual Balance Sheet'!$F$17</f>
        <v>92</v>
      </c>
      <c r="L7" s="39">
        <f>'Wheat Annual Balance Sheet'!$F$18</f>
        <v>588</v>
      </c>
      <c r="M7" s="39">
        <f>'Wheat Annual Balance Sheet'!$F$19</f>
        <v>74</v>
      </c>
      <c r="N7" s="39">
        <f>'Wheat Annual Balance Sheet'!$F$20</f>
        <v>754</v>
      </c>
      <c r="O7" s="39">
        <f>'Wheat Annual Balance Sheet'!$F$22</f>
        <v>884.467</v>
      </c>
      <c r="P7" s="39">
        <f>'Wheat Annual Balance Sheet'!$F$23</f>
        <v>65.53300000000002</v>
      </c>
      <c r="Q7" s="39">
        <f>'Wheat Annual Balance Sheet'!$F$24</f>
        <v>950</v>
      </c>
      <c r="R7" s="39">
        <f>'Wheat Annual Balance Sheet'!$F$26</f>
        <v>1704</v>
      </c>
      <c r="S7" s="39">
        <f>'Wheat Annual Balance Sheet'!$F$28</f>
        <v>1114</v>
      </c>
      <c r="T7" s="39">
        <f>'Wheat Annual Balance Sheet'!$F$29</f>
        <v>736</v>
      </c>
      <c r="U7" s="39" t="str">
        <f>'Wheat Annual Balance Sheet'!$F$30</f>
        <v>---</v>
      </c>
      <c r="V7" s="39" t="str">
        <f>'Wheat Annual Balance Sheet'!$F$32</f>
        <v>---</v>
      </c>
      <c r="W7" s="39">
        <f>'Wheat Annual Balance Sheet'!$F$31</f>
        <v>378</v>
      </c>
      <c r="X7" s="40">
        <f>'Wheat Annual Balance Sheet'!$F$34</f>
        <v>0.653755868544601</v>
      </c>
      <c r="Y7" s="41">
        <f>'Wheat Annual Balance Sheet'!$F$36</f>
        <v>2.73</v>
      </c>
      <c r="Z7" s="41">
        <f>'Wheat Annual Balance Sheet'!$F$37</f>
        <v>2.29</v>
      </c>
      <c r="AA7" s="41">
        <f>'Wheat Annual Balance Sheet'!$F$38</f>
        <v>2.25</v>
      </c>
      <c r="AB7" s="42">
        <f>'Wheat Annual Balance Sheet'!$F$39</f>
        <v>1.2133333333333334</v>
      </c>
      <c r="AC7" s="41">
        <f>$AI$104+($AI$105*AD7)</f>
        <v>31.95907509339895</v>
      </c>
      <c r="AD7" s="43">
        <v>1976</v>
      </c>
      <c r="AH7" s="27" t="s">
        <v>75</v>
      </c>
      <c r="AI7" s="27"/>
    </row>
    <row r="8" spans="2:35" ht="12.75">
      <c r="B8" s="13">
        <v>77</v>
      </c>
      <c r="C8" s="38">
        <f>'Wheat Annual Balance Sheet'!$G$8</f>
        <v>75.4</v>
      </c>
      <c r="D8" s="38">
        <f>'Wheat Annual Balance Sheet'!$G$9</f>
        <v>66.7</v>
      </c>
      <c r="E8" s="38">
        <f>'Wheat Annual Balance Sheet'!$G$47</f>
        <v>40.6232967192864</v>
      </c>
      <c r="F8" s="38">
        <f>'Wheat Annual Balance Sheet'!$G$10</f>
        <v>30.674662668665665</v>
      </c>
      <c r="G8" s="39">
        <f>'Wheat Annual Balance Sheet'!$G$12</f>
        <v>2046</v>
      </c>
      <c r="H8" s="39">
        <f>'Wheat Annual Balance Sheet'!$G$13</f>
        <v>1113</v>
      </c>
      <c r="I8" s="39">
        <f>'Wheat Annual Balance Sheet'!$G$14</f>
        <v>2</v>
      </c>
      <c r="J8" s="39">
        <f>'Wheat Annual Balance Sheet'!$G$15</f>
        <v>3161</v>
      </c>
      <c r="K8" s="39">
        <f>'Wheat Annual Balance Sheet'!$G$17</f>
        <v>80</v>
      </c>
      <c r="L8" s="39">
        <f>'Wheat Annual Balance Sheet'!$G$18</f>
        <v>587</v>
      </c>
      <c r="M8" s="39">
        <f>'Wheat Annual Balance Sheet'!$G$19</f>
        <v>193</v>
      </c>
      <c r="N8" s="39">
        <f>'Wheat Annual Balance Sheet'!$G$20</f>
        <v>860</v>
      </c>
      <c r="O8" s="39">
        <f>'Wheat Annual Balance Sheet'!$G$22</f>
        <v>1067.138</v>
      </c>
      <c r="P8" s="39">
        <f>'Wheat Annual Balance Sheet'!$G$23</f>
        <v>56.86200000000008</v>
      </c>
      <c r="Q8" s="39">
        <f>'Wheat Annual Balance Sheet'!$G$24</f>
        <v>1124</v>
      </c>
      <c r="R8" s="39">
        <f>'Wheat Annual Balance Sheet'!$G$26</f>
        <v>1984</v>
      </c>
      <c r="S8" s="39">
        <f>'Wheat Annual Balance Sheet'!$G$28</f>
        <v>1177</v>
      </c>
      <c r="T8" s="39">
        <f>'Wheat Annual Balance Sheet'!$G$29</f>
        <v>521</v>
      </c>
      <c r="U8" s="39">
        <f>'Wheat Annual Balance Sheet'!$G$30</f>
        <v>342</v>
      </c>
      <c r="V8" s="39">
        <f>'Wheat Annual Balance Sheet'!$G$32</f>
        <v>48</v>
      </c>
      <c r="W8" s="39">
        <f>'Wheat Annual Balance Sheet'!$G$31</f>
        <v>266</v>
      </c>
      <c r="X8" s="40">
        <f>'Wheat Annual Balance Sheet'!$G$34</f>
        <v>0.5932459677419355</v>
      </c>
      <c r="Y8" s="41">
        <f>'Wheat Annual Balance Sheet'!$G$36</f>
        <v>2.33</v>
      </c>
      <c r="Z8" s="41">
        <f>'Wheat Annual Balance Sheet'!$G$37</f>
        <v>2.9</v>
      </c>
      <c r="AA8" s="41">
        <f>'Wheat Annual Balance Sheet'!$G$38</f>
        <v>2.25</v>
      </c>
      <c r="AB8" s="42">
        <f>'Wheat Annual Balance Sheet'!$G$39</f>
        <v>1.0355555555555556</v>
      </c>
      <c r="AC8" s="41">
        <f>$AI$104+($AI$105*AD8)</f>
        <v>32.3073696023082</v>
      </c>
      <c r="AD8" s="43">
        <v>1977</v>
      </c>
      <c r="AH8" s="28" t="s">
        <v>76</v>
      </c>
      <c r="AI8" s="28">
        <v>0.7287886949174772</v>
      </c>
    </row>
    <row r="9" spans="2:35" ht="12.75">
      <c r="B9" s="13">
        <v>78</v>
      </c>
      <c r="C9" s="38">
        <f>'Wheat Annual Balance Sheet'!$H$8</f>
        <v>66</v>
      </c>
      <c r="D9" s="38">
        <f>'Wheat Annual Balance Sheet'!$H$9</f>
        <v>56.5</v>
      </c>
      <c r="E9" s="38">
        <f>'Wheat Annual Balance Sheet'!$H$47</f>
        <v>36.5</v>
      </c>
      <c r="F9" s="38">
        <f>'Wheat Annual Balance Sheet'!$H$10</f>
        <v>31.43362831858407</v>
      </c>
      <c r="G9" s="39">
        <f>'Wheat Annual Balance Sheet'!$H$12</f>
        <v>1776</v>
      </c>
      <c r="H9" s="39">
        <f>'Wheat Annual Balance Sheet'!$H$13</f>
        <v>1178</v>
      </c>
      <c r="I9" s="39">
        <f>'Wheat Annual Balance Sheet'!$H$14</f>
        <v>2</v>
      </c>
      <c r="J9" s="39">
        <f>'Wheat Annual Balance Sheet'!$H$15</f>
        <v>2956</v>
      </c>
      <c r="K9" s="39">
        <f>'Wheat Annual Balance Sheet'!$H$17</f>
        <v>87</v>
      </c>
      <c r="L9" s="39">
        <f>'Wheat Annual Balance Sheet'!$H$18</f>
        <v>592</v>
      </c>
      <c r="M9" s="39">
        <f>'Wheat Annual Balance Sheet'!$H$19</f>
        <v>158</v>
      </c>
      <c r="N9" s="39">
        <f>'Wheat Annual Balance Sheet'!$H$20</f>
        <v>837</v>
      </c>
      <c r="O9" s="39">
        <f>'Wheat Annual Balance Sheet'!$H$22</f>
        <v>1132.829</v>
      </c>
      <c r="P9" s="39">
        <f>'Wheat Annual Balance Sheet'!$H$23</f>
        <v>61.17100000000005</v>
      </c>
      <c r="Q9" s="39">
        <f>'Wheat Annual Balance Sheet'!$H$24</f>
        <v>1194</v>
      </c>
      <c r="R9" s="39">
        <f>'Wheat Annual Balance Sheet'!$H$26</f>
        <v>2031</v>
      </c>
      <c r="S9" s="39">
        <f>'Wheat Annual Balance Sheet'!$H$28</f>
        <v>925</v>
      </c>
      <c r="T9" s="39">
        <f>'Wheat Annual Balance Sheet'!$H$29</f>
        <v>349</v>
      </c>
      <c r="U9" s="39">
        <f>'Wheat Annual Balance Sheet'!$H$30</f>
        <v>403</v>
      </c>
      <c r="V9" s="39">
        <f>'Wheat Annual Balance Sheet'!$H$32</f>
        <v>51</v>
      </c>
      <c r="W9" s="39">
        <f>'Wheat Annual Balance Sheet'!$H$31</f>
        <v>122</v>
      </c>
      <c r="X9" s="40">
        <f>'Wheat Annual Balance Sheet'!$H$34</f>
        <v>0.4554406696208764</v>
      </c>
      <c r="Y9" s="41">
        <f>'Wheat Annual Balance Sheet'!$H$36</f>
        <v>2.98</v>
      </c>
      <c r="Z9" s="41">
        <f>'Wheat Annual Balance Sheet'!$H$37</f>
        <v>3.4</v>
      </c>
      <c r="AA9" s="41">
        <f>'Wheat Annual Balance Sheet'!$H$38</f>
        <v>2.35</v>
      </c>
      <c r="AB9" s="42">
        <f>'Wheat Annual Balance Sheet'!$H$39</f>
        <v>1.2680851063829788</v>
      </c>
      <c r="AC9" s="41">
        <f aca="true" t="shared" si="0" ref="AC9:AC39">$AI$104+($AI$105*AD9)</f>
        <v>32.65566411121745</v>
      </c>
      <c r="AD9" s="43">
        <v>1978</v>
      </c>
      <c r="AH9" s="28" t="s">
        <v>77</v>
      </c>
      <c r="AI9" s="28">
        <v>0.5311329618395197</v>
      </c>
    </row>
    <row r="10" spans="2:35" ht="12.75">
      <c r="B10" s="13">
        <v>79</v>
      </c>
      <c r="C10" s="38">
        <f>'Wheat Annual Balance Sheet'!$I$8</f>
        <v>71.4</v>
      </c>
      <c r="D10" s="38">
        <f>'Wheat Annual Balance Sheet'!$I$9</f>
        <v>62.5</v>
      </c>
      <c r="E10" s="38">
        <f>'Wheat Annual Balance Sheet'!$I$47</f>
        <v>38.2</v>
      </c>
      <c r="F10" s="38">
        <f>'Wheat Annual Balance Sheet'!$I$10</f>
        <v>34.144</v>
      </c>
      <c r="G10" s="39">
        <f>'Wheat Annual Balance Sheet'!$I$12</f>
        <v>2134</v>
      </c>
      <c r="H10" s="39">
        <f>'Wheat Annual Balance Sheet'!$I$13</f>
        <v>924</v>
      </c>
      <c r="I10" s="39">
        <f>'Wheat Annual Balance Sheet'!$I$14</f>
        <v>2</v>
      </c>
      <c r="J10" s="39">
        <f>'Wheat Annual Balance Sheet'!$I$15</f>
        <v>3060</v>
      </c>
      <c r="K10" s="39">
        <f>'Wheat Annual Balance Sheet'!$I$17</f>
        <v>101</v>
      </c>
      <c r="L10" s="39">
        <f>'Wheat Annual Balance Sheet'!$I$18</f>
        <v>596</v>
      </c>
      <c r="M10" s="39">
        <f>'Wheat Annual Balance Sheet'!$I$19</f>
        <v>86</v>
      </c>
      <c r="N10" s="39">
        <f>'Wheat Annual Balance Sheet'!$I$20</f>
        <v>783</v>
      </c>
      <c r="O10" s="39">
        <f>'Wheat Annual Balance Sheet'!$I$22</f>
        <v>1311.945</v>
      </c>
      <c r="P10" s="39">
        <f>'Wheat Annual Balance Sheet'!$I$23</f>
        <v>63.055000000000064</v>
      </c>
      <c r="Q10" s="39">
        <f>'Wheat Annual Balance Sheet'!$I$24</f>
        <v>1375</v>
      </c>
      <c r="R10" s="39">
        <f>'Wheat Annual Balance Sheet'!$I$26</f>
        <v>2158</v>
      </c>
      <c r="S10" s="39">
        <f>'Wheat Annual Balance Sheet'!$I$28</f>
        <v>902</v>
      </c>
      <c r="T10" s="39">
        <f>'Wheat Annual Balance Sheet'!$I$29</f>
        <v>355</v>
      </c>
      <c r="U10" s="39">
        <f>'Wheat Annual Balance Sheet'!$I$30</f>
        <v>260</v>
      </c>
      <c r="V10" s="39">
        <f>'Wheat Annual Balance Sheet'!$I$32</f>
        <v>188</v>
      </c>
      <c r="W10" s="39">
        <f>'Wheat Annual Balance Sheet'!$I$31</f>
        <v>99</v>
      </c>
      <c r="X10" s="40">
        <f>'Wheat Annual Balance Sheet'!$I$34</f>
        <v>0.41797961075069506</v>
      </c>
      <c r="Y10" s="41">
        <f>'Wheat Annual Balance Sheet'!$I$36</f>
        <v>3.8</v>
      </c>
      <c r="Z10" s="41">
        <f>'Wheat Annual Balance Sheet'!$I$37</f>
        <v>3.4</v>
      </c>
      <c r="AA10" s="41">
        <f>'Wheat Annual Balance Sheet'!$I$38</f>
        <v>2.5</v>
      </c>
      <c r="AB10" s="42">
        <f>'Wheat Annual Balance Sheet'!$I$39</f>
        <v>1.52</v>
      </c>
      <c r="AC10" s="41">
        <f t="shared" si="0"/>
        <v>33.003958620126696</v>
      </c>
      <c r="AD10" s="43">
        <v>1979</v>
      </c>
      <c r="AH10" s="28" t="s">
        <v>78</v>
      </c>
      <c r="AI10" s="28">
        <v>0.510747438441238</v>
      </c>
    </row>
    <row r="11" spans="2:35" ht="12.75">
      <c r="B11" s="13">
        <v>80</v>
      </c>
      <c r="C11" s="38">
        <f>'Wheat Annual Balance Sheet'!$J$8</f>
        <v>80.8</v>
      </c>
      <c r="D11" s="38">
        <f>'Wheat Annual Balance Sheet'!$J$9</f>
        <v>71.1</v>
      </c>
      <c r="E11" s="38">
        <f>'Wheat Annual Balance Sheet'!$J$47</f>
        <v>40.7</v>
      </c>
      <c r="F11" s="38">
        <f>'Wheat Annual Balance Sheet'!$J$10</f>
        <v>33.488045007032355</v>
      </c>
      <c r="G11" s="39">
        <f>'Wheat Annual Balance Sheet'!$J$12</f>
        <v>2381</v>
      </c>
      <c r="H11" s="39">
        <f>'Wheat Annual Balance Sheet'!$J$13</f>
        <v>902</v>
      </c>
      <c r="I11" s="39">
        <f>'Wheat Annual Balance Sheet'!$J$14</f>
        <v>3</v>
      </c>
      <c r="J11" s="39">
        <f>'Wheat Annual Balance Sheet'!$J$15</f>
        <v>3286</v>
      </c>
      <c r="K11" s="39">
        <f>'Wheat Annual Balance Sheet'!$J$17</f>
        <v>113</v>
      </c>
      <c r="L11" s="39">
        <f>'Wheat Annual Balance Sheet'!$J$18</f>
        <v>611</v>
      </c>
      <c r="M11" s="39">
        <f>'Wheat Annual Balance Sheet'!$J$19</f>
        <v>59</v>
      </c>
      <c r="N11" s="39">
        <f>'Wheat Annual Balance Sheet'!$J$20</f>
        <v>783</v>
      </c>
      <c r="O11" s="39">
        <f>'Wheat Annual Balance Sheet'!$J$22</f>
        <v>1448.556</v>
      </c>
      <c r="P11" s="39">
        <f>'Wheat Annual Balance Sheet'!$J$23</f>
        <v>65.44399999999996</v>
      </c>
      <c r="Q11" s="39">
        <f>'Wheat Annual Balance Sheet'!$J$24</f>
        <v>1514</v>
      </c>
      <c r="R11" s="39">
        <f>'Wheat Annual Balance Sheet'!$J$26</f>
        <v>2297</v>
      </c>
      <c r="S11" s="39">
        <f>'Wheat Annual Balance Sheet'!$J$28</f>
        <v>989</v>
      </c>
      <c r="T11" s="39">
        <f>'Wheat Annual Balance Sheet'!$J$29</f>
        <v>374</v>
      </c>
      <c r="U11" s="39">
        <f>'Wheat Annual Balance Sheet'!$J$30</f>
        <v>360</v>
      </c>
      <c r="V11" s="39">
        <f>'Wheat Annual Balance Sheet'!$J$32</f>
        <v>200</v>
      </c>
      <c r="W11" s="39">
        <f>'Wheat Annual Balance Sheet'!$J$31</f>
        <v>55</v>
      </c>
      <c r="X11" s="40">
        <f>'Wheat Annual Balance Sheet'!$J$34</f>
        <v>0.4305616020896822</v>
      </c>
      <c r="Y11" s="41">
        <f>'Wheat Annual Balance Sheet'!$J$36</f>
        <v>3.99</v>
      </c>
      <c r="Z11" s="41">
        <f>'Wheat Annual Balance Sheet'!$J$37</f>
        <v>3.63</v>
      </c>
      <c r="AA11" s="41">
        <f>'Wheat Annual Balance Sheet'!$J$38</f>
        <v>3</v>
      </c>
      <c r="AB11" s="42">
        <f>'Wheat Annual Balance Sheet'!$J$39</f>
        <v>1.33</v>
      </c>
      <c r="AC11" s="41">
        <f t="shared" si="0"/>
        <v>33.352253129035944</v>
      </c>
      <c r="AD11" s="43">
        <v>1980</v>
      </c>
      <c r="AH11" s="28" t="s">
        <v>79</v>
      </c>
      <c r="AI11" s="28">
        <v>2.3959603174523725</v>
      </c>
    </row>
    <row r="12" spans="2:35" ht="13.5" thickBot="1">
      <c r="B12" s="13">
        <v>81</v>
      </c>
      <c r="C12" s="38">
        <f>'Wheat Annual Balance Sheet'!$K$8</f>
        <v>88.3</v>
      </c>
      <c r="D12" s="38">
        <f>'Wheat Annual Balance Sheet'!$K$9</f>
        <v>80.6</v>
      </c>
      <c r="E12" s="38">
        <f>'Wheat Annual Balance Sheet'!$K$47</f>
        <v>43.4</v>
      </c>
      <c r="F12" s="38">
        <f>'Wheat Annual Balance Sheet'!$K$10</f>
        <v>34.55334987593052</v>
      </c>
      <c r="G12" s="39">
        <f>'Wheat Annual Balance Sheet'!$K$12</f>
        <v>2785</v>
      </c>
      <c r="H12" s="39">
        <f>'Wheat Annual Balance Sheet'!$K$13</f>
        <v>989</v>
      </c>
      <c r="I12" s="39">
        <f>'Wheat Annual Balance Sheet'!$K$14</f>
        <v>3</v>
      </c>
      <c r="J12" s="39">
        <f>'Wheat Annual Balance Sheet'!$K$15</f>
        <v>3777</v>
      </c>
      <c r="K12" s="39">
        <f>'Wheat Annual Balance Sheet'!$K$17</f>
        <v>110</v>
      </c>
      <c r="L12" s="39">
        <f>'Wheat Annual Balance Sheet'!$K$18</f>
        <v>602</v>
      </c>
      <c r="M12" s="39">
        <f>'Wheat Annual Balance Sheet'!$K$19</f>
        <v>135</v>
      </c>
      <c r="N12" s="39">
        <f>'Wheat Annual Balance Sheet'!$K$20</f>
        <v>847</v>
      </c>
      <c r="O12" s="39">
        <f>'Wheat Annual Balance Sheet'!$K$22</f>
        <v>1711.147</v>
      </c>
      <c r="P12" s="39">
        <f>'Wheat Annual Balance Sheet'!$K$23</f>
        <v>59.853000000000065</v>
      </c>
      <c r="Q12" s="39">
        <f>'Wheat Annual Balance Sheet'!$K$24</f>
        <v>1771</v>
      </c>
      <c r="R12" s="39">
        <f>'Wheat Annual Balance Sheet'!$K$26</f>
        <v>2618</v>
      </c>
      <c r="S12" s="39">
        <f>'Wheat Annual Balance Sheet'!$K$28</f>
        <v>1159</v>
      </c>
      <c r="T12" s="39">
        <f>'Wheat Annual Balance Sheet'!$K$29</f>
        <v>297</v>
      </c>
      <c r="U12" s="39">
        <f>'Wheat Annual Balance Sheet'!$K$30</f>
        <v>560</v>
      </c>
      <c r="V12" s="39">
        <f>'Wheat Annual Balance Sheet'!$K$32</f>
        <v>190</v>
      </c>
      <c r="W12" s="39">
        <f>'Wheat Annual Balance Sheet'!$K$31</f>
        <v>112</v>
      </c>
      <c r="X12" s="40">
        <f>'Wheat Annual Balance Sheet'!$K$34</f>
        <v>0.44270435446906037</v>
      </c>
      <c r="Y12" s="41">
        <f>'Wheat Annual Balance Sheet'!$K$36</f>
        <v>3.69</v>
      </c>
      <c r="Z12" s="41">
        <f>'Wheat Annual Balance Sheet'!$K$37</f>
        <v>3.81</v>
      </c>
      <c r="AA12" s="41">
        <f>'Wheat Annual Balance Sheet'!$K$38</f>
        <v>3.2</v>
      </c>
      <c r="AB12" s="42">
        <f>'Wheat Annual Balance Sheet'!$K$39</f>
        <v>1.153125</v>
      </c>
      <c r="AC12" s="41">
        <f t="shared" si="0"/>
        <v>33.70054763794519</v>
      </c>
      <c r="AD12" s="43">
        <v>1981</v>
      </c>
      <c r="AH12" s="29" t="s">
        <v>80</v>
      </c>
      <c r="AI12" s="29">
        <v>25</v>
      </c>
    </row>
    <row r="13" spans="2:30" ht="12.75">
      <c r="B13" s="13">
        <v>82</v>
      </c>
      <c r="C13" s="38">
        <f>'Wheat Annual Balance Sheet'!$L$8</f>
        <v>86.2</v>
      </c>
      <c r="D13" s="38">
        <f>'Wheat Annual Balance Sheet'!$L$9</f>
        <v>77.9</v>
      </c>
      <c r="E13" s="38">
        <f>'Wheat Annual Balance Sheet'!$L$47</f>
        <v>43.2</v>
      </c>
      <c r="F13" s="38">
        <f>'Wheat Annual Balance Sheet'!$L$10</f>
        <v>35.49422336328626</v>
      </c>
      <c r="G13" s="39">
        <f>'Wheat Annual Balance Sheet'!$L$12</f>
        <v>2765</v>
      </c>
      <c r="H13" s="39">
        <f>'Wheat Annual Balance Sheet'!$L$13</f>
        <v>1159</v>
      </c>
      <c r="I13" s="39">
        <f>'Wheat Annual Balance Sheet'!$L$14</f>
        <v>7</v>
      </c>
      <c r="J13" s="39">
        <f>'Wheat Annual Balance Sheet'!$L$15</f>
        <v>3931</v>
      </c>
      <c r="K13" s="39">
        <f>'Wheat Annual Balance Sheet'!$L$17</f>
        <v>97</v>
      </c>
      <c r="L13" s="39">
        <f>'Wheat Annual Balance Sheet'!$L$18</f>
        <v>616</v>
      </c>
      <c r="M13" s="39">
        <f>'Wheat Annual Balance Sheet'!$L$19</f>
        <v>195</v>
      </c>
      <c r="N13" s="39">
        <f>'Wheat Annual Balance Sheet'!$L$20</f>
        <v>908</v>
      </c>
      <c r="O13" s="39">
        <f>'Wheat Annual Balance Sheet'!$L$22</f>
        <v>1441.326</v>
      </c>
      <c r="P13" s="39">
        <f>'Wheat Annual Balance Sheet'!$L$23</f>
        <v>67.67399999999998</v>
      </c>
      <c r="Q13" s="39">
        <f>'Wheat Annual Balance Sheet'!$L$24</f>
        <v>1509</v>
      </c>
      <c r="R13" s="39">
        <f>'Wheat Annual Balance Sheet'!$L$26</f>
        <v>2417</v>
      </c>
      <c r="S13" s="39">
        <f>'Wheat Annual Balance Sheet'!$L$28</f>
        <v>1514</v>
      </c>
      <c r="T13" s="39">
        <f>'Wheat Annual Balance Sheet'!$L$29</f>
        <v>196</v>
      </c>
      <c r="U13" s="39">
        <f>'Wheat Annual Balance Sheet'!$L$30</f>
        <v>1061</v>
      </c>
      <c r="V13" s="39">
        <f>'Wheat Annual Balance Sheet'!$L$32</f>
        <v>192</v>
      </c>
      <c r="W13" s="39">
        <f>'Wheat Annual Balance Sheet'!$L$31</f>
        <v>65</v>
      </c>
      <c r="X13" s="40">
        <f>'Wheat Annual Balance Sheet'!$L$34</f>
        <v>0.6263963591228796</v>
      </c>
      <c r="Y13" s="41">
        <f>'Wheat Annual Balance Sheet'!$L$36</f>
        <v>3.45</v>
      </c>
      <c r="Z13" s="41">
        <f>'Wheat Annual Balance Sheet'!$L$37</f>
        <v>4.05</v>
      </c>
      <c r="AA13" s="41">
        <f>'Wheat Annual Balance Sheet'!$L$38</f>
        <v>3.55</v>
      </c>
      <c r="AB13" s="42">
        <f>'Wheat Annual Balance Sheet'!$L$39</f>
        <v>0.9718309859154931</v>
      </c>
      <c r="AC13" s="41">
        <f t="shared" si="0"/>
        <v>34.04884214685444</v>
      </c>
      <c r="AD13" s="43">
        <v>1982</v>
      </c>
    </row>
    <row r="14" spans="2:34" ht="13.5" thickBot="1">
      <c r="B14" s="13">
        <v>83</v>
      </c>
      <c r="C14" s="38">
        <f>'Wheat Annual Balance Sheet'!$M$8</f>
        <v>76.4</v>
      </c>
      <c r="D14" s="38">
        <f>'Wheat Annual Balance Sheet'!$M$9</f>
        <v>61.4</v>
      </c>
      <c r="E14" s="38">
        <f>'Wheat Annual Balance Sheet'!$M$47</f>
        <v>41.3</v>
      </c>
      <c r="F14" s="38">
        <f>'Wheat Annual Balance Sheet'!$M$10</f>
        <v>39.413680781758956</v>
      </c>
      <c r="G14" s="39">
        <f>'Wheat Annual Balance Sheet'!$M$12</f>
        <v>2420</v>
      </c>
      <c r="H14" s="39">
        <f>'Wheat Annual Balance Sheet'!$M$13</f>
        <v>1515</v>
      </c>
      <c r="I14" s="39">
        <f>'Wheat Annual Balance Sheet'!$M$14</f>
        <v>4</v>
      </c>
      <c r="J14" s="39">
        <f>'Wheat Annual Balance Sheet'!$M$15</f>
        <v>3939</v>
      </c>
      <c r="K14" s="39">
        <f>'Wheat Annual Balance Sheet'!$M$17</f>
        <v>100</v>
      </c>
      <c r="L14" s="39">
        <f>'Wheat Annual Balance Sheet'!$M$18</f>
        <v>642</v>
      </c>
      <c r="M14" s="39">
        <f>'Wheat Annual Balance Sheet'!$M$19</f>
        <v>371</v>
      </c>
      <c r="N14" s="39">
        <f>'Wheat Annual Balance Sheet'!$M$20</f>
        <v>1113</v>
      </c>
      <c r="O14" s="39">
        <f>'Wheat Annual Balance Sheet'!$M$22</f>
        <v>1341.981</v>
      </c>
      <c r="P14" s="39">
        <f>'Wheat Annual Balance Sheet'!$M$23</f>
        <v>84.019</v>
      </c>
      <c r="Q14" s="39">
        <f>'Wheat Annual Balance Sheet'!$M$24</f>
        <v>1426</v>
      </c>
      <c r="R14" s="39">
        <f>'Wheat Annual Balance Sheet'!$M$26</f>
        <v>2539</v>
      </c>
      <c r="S14" s="39">
        <f>'Wheat Annual Balance Sheet'!$M$28</f>
        <v>1400</v>
      </c>
      <c r="T14" s="39">
        <f>'Wheat Annual Balance Sheet'!$M$29</f>
        <v>222</v>
      </c>
      <c r="U14" s="39">
        <f>'Wheat Annual Balance Sheet'!$M$30</f>
        <v>611</v>
      </c>
      <c r="V14" s="39">
        <f>'Wheat Annual Balance Sheet'!$M$32</f>
        <v>188</v>
      </c>
      <c r="W14" s="39">
        <f>'Wheat Annual Balance Sheet'!$M$31</f>
        <v>379</v>
      </c>
      <c r="X14" s="40">
        <f>'Wheat Annual Balance Sheet'!$M$34</f>
        <v>0.5513981882630957</v>
      </c>
      <c r="Y14" s="41">
        <f>'Wheat Annual Balance Sheet'!$M$36</f>
        <v>3.51</v>
      </c>
      <c r="Z14" s="41">
        <f>'Wheat Annual Balance Sheet'!$M$37</f>
        <v>4.3</v>
      </c>
      <c r="AA14" s="41">
        <f>'Wheat Annual Balance Sheet'!$M$38</f>
        <v>3.65</v>
      </c>
      <c r="AB14" s="42">
        <f>'Wheat Annual Balance Sheet'!$M$39</f>
        <v>0.9616438356164383</v>
      </c>
      <c r="AC14" s="41">
        <f t="shared" si="0"/>
        <v>34.3971366557638</v>
      </c>
      <c r="AD14" s="43">
        <v>1983</v>
      </c>
      <c r="AH14" s="4" t="s">
        <v>81</v>
      </c>
    </row>
    <row r="15" spans="2:39" ht="12.75">
      <c r="B15" s="13">
        <v>84</v>
      </c>
      <c r="C15" s="38">
        <f>'Wheat Annual Balance Sheet'!$N$8</f>
        <v>79.2</v>
      </c>
      <c r="D15" s="38">
        <f>'Wheat Annual Balance Sheet'!$N$9</f>
        <v>66.9</v>
      </c>
      <c r="E15" s="38">
        <f>'Wheat Annual Balance Sheet'!$N$47</f>
        <v>43.6</v>
      </c>
      <c r="F15" s="38">
        <f>'Wheat Annual Balance Sheet'!$N$10</f>
        <v>38.789237668161434</v>
      </c>
      <c r="G15" s="39">
        <f>'Wheat Annual Balance Sheet'!$N$12</f>
        <v>2595</v>
      </c>
      <c r="H15" s="39">
        <f>'Wheat Annual Balance Sheet'!$N$13</f>
        <v>1399</v>
      </c>
      <c r="I15" s="39">
        <f>'Wheat Annual Balance Sheet'!$N$14</f>
        <v>9</v>
      </c>
      <c r="J15" s="39">
        <f>'Wheat Annual Balance Sheet'!$N$15</f>
        <v>4003</v>
      </c>
      <c r="K15" s="39">
        <f>'Wheat Annual Balance Sheet'!$N$17</f>
        <v>98</v>
      </c>
      <c r="L15" s="39">
        <f>'Wheat Annual Balance Sheet'!$N$18</f>
        <v>651</v>
      </c>
      <c r="M15" s="39">
        <f>'Wheat Annual Balance Sheet'!$N$19</f>
        <v>409</v>
      </c>
      <c r="N15" s="39">
        <f>'Wheat Annual Balance Sheet'!$N$20</f>
        <v>1158</v>
      </c>
      <c r="O15" s="39">
        <f>'Wheat Annual Balance Sheet'!$N$22</f>
        <v>1368.351</v>
      </c>
      <c r="P15" s="39">
        <f>'Wheat Annual Balance Sheet'!$N$23</f>
        <v>52.64899999999989</v>
      </c>
      <c r="Q15" s="39">
        <f>'Wheat Annual Balance Sheet'!$N$24</f>
        <v>1421</v>
      </c>
      <c r="R15" s="39">
        <f>'Wheat Annual Balance Sheet'!$N$26</f>
        <v>2579</v>
      </c>
      <c r="S15" s="39">
        <f>'Wheat Annual Balance Sheet'!$N$28</f>
        <v>1424</v>
      </c>
      <c r="T15" s="39">
        <f>'Wheat Annual Balance Sheet'!$N$29</f>
        <v>214</v>
      </c>
      <c r="U15" s="39">
        <f>'Wheat Annual Balance Sheet'!$N$30</f>
        <v>657</v>
      </c>
      <c r="V15" s="39">
        <f>'Wheat Annual Balance Sheet'!$N$32</f>
        <v>378</v>
      </c>
      <c r="W15" s="39">
        <f>'Wheat Annual Balance Sheet'!$N$31</f>
        <v>175</v>
      </c>
      <c r="X15" s="40">
        <f>'Wheat Annual Balance Sheet'!$N$34</f>
        <v>0.5521519968980225</v>
      </c>
      <c r="Y15" s="41">
        <f>'Wheat Annual Balance Sheet'!$N$36</f>
        <v>3.39</v>
      </c>
      <c r="Z15" s="41">
        <f>'Wheat Annual Balance Sheet'!$N$37</f>
        <v>4.38</v>
      </c>
      <c r="AA15" s="41">
        <f>'Wheat Annual Balance Sheet'!$N$38</f>
        <v>3.3</v>
      </c>
      <c r="AB15" s="42">
        <f>'Wheat Annual Balance Sheet'!$N$39</f>
        <v>1.0272727272727273</v>
      </c>
      <c r="AC15" s="41">
        <f t="shared" si="0"/>
        <v>34.74543116467305</v>
      </c>
      <c r="AD15" s="43">
        <v>1984</v>
      </c>
      <c r="AH15" s="30"/>
      <c r="AI15" s="30" t="s">
        <v>82</v>
      </c>
      <c r="AJ15" s="30" t="s">
        <v>83</v>
      </c>
      <c r="AK15" s="30" t="s">
        <v>84</v>
      </c>
      <c r="AL15" s="30" t="s">
        <v>85</v>
      </c>
      <c r="AM15" s="30" t="s">
        <v>86</v>
      </c>
    </row>
    <row r="16" spans="2:39" ht="12.75">
      <c r="B16" s="13">
        <v>85</v>
      </c>
      <c r="C16" s="38">
        <f>'Wheat Annual Balance Sheet'!$O$8</f>
        <v>75.5</v>
      </c>
      <c r="D16" s="38">
        <f>'Wheat Annual Balance Sheet'!$O$9</f>
        <v>64.7</v>
      </c>
      <c r="E16" s="38">
        <f>'Wheat Annual Balance Sheet'!$O$47</f>
        <v>42.5</v>
      </c>
      <c r="F16" s="38">
        <f>'Wheat Annual Balance Sheet'!$O$10</f>
        <v>37.46522411128284</v>
      </c>
      <c r="G16" s="39">
        <f>'Wheat Annual Balance Sheet'!$O$12</f>
        <v>2424</v>
      </c>
      <c r="H16" s="39">
        <f>'Wheat Annual Balance Sheet'!$O$13</f>
        <v>1425</v>
      </c>
      <c r="I16" s="39">
        <f>'Wheat Annual Balance Sheet'!$O$14</f>
        <v>16</v>
      </c>
      <c r="J16" s="39">
        <f>'Wheat Annual Balance Sheet'!$O$15</f>
        <v>3865</v>
      </c>
      <c r="K16" s="39">
        <f>'Wheat Annual Balance Sheet'!$O$17</f>
        <v>93</v>
      </c>
      <c r="L16" s="39">
        <f>'Wheat Annual Balance Sheet'!$O$18</f>
        <v>674</v>
      </c>
      <c r="M16" s="39">
        <f>'Wheat Annual Balance Sheet'!$O$19</f>
        <v>284</v>
      </c>
      <c r="N16" s="39">
        <f>'Wheat Annual Balance Sheet'!$O$20</f>
        <v>1051</v>
      </c>
      <c r="O16" s="39">
        <f>'Wheat Annual Balance Sheet'!$O$22</f>
        <v>846.937</v>
      </c>
      <c r="P16" s="39">
        <f>'Wheat Annual Balance Sheet'!$O$23</f>
        <v>62.06299999999999</v>
      </c>
      <c r="Q16" s="39">
        <f>'Wheat Annual Balance Sheet'!$O$24</f>
        <v>909</v>
      </c>
      <c r="R16" s="39">
        <f>'Wheat Annual Balance Sheet'!$O$26</f>
        <v>1960</v>
      </c>
      <c r="S16" s="39">
        <f>'Wheat Annual Balance Sheet'!$O$28</f>
        <v>1905</v>
      </c>
      <c r="T16" s="39">
        <f>'Wheat Annual Balance Sheet'!$O$29</f>
        <v>29</v>
      </c>
      <c r="U16" s="39">
        <f>'Wheat Annual Balance Sheet'!$O$30</f>
        <v>596</v>
      </c>
      <c r="V16" s="39">
        <f>'Wheat Annual Balance Sheet'!$O$32</f>
        <v>602</v>
      </c>
      <c r="W16" s="39">
        <f>'Wheat Annual Balance Sheet'!$O$31</f>
        <v>678</v>
      </c>
      <c r="X16" s="40">
        <f>'Wheat Annual Balance Sheet'!$O$34</f>
        <v>0.9719387755102041</v>
      </c>
      <c r="Y16" s="41">
        <f>'Wheat Annual Balance Sheet'!$O$36</f>
        <v>3.08</v>
      </c>
      <c r="Z16" s="41">
        <f>'Wheat Annual Balance Sheet'!$O$37</f>
        <v>4.38</v>
      </c>
      <c r="AA16" s="41">
        <f>'Wheat Annual Balance Sheet'!$O$38</f>
        <v>3.3</v>
      </c>
      <c r="AB16" s="42">
        <f>'Wheat Annual Balance Sheet'!$O$39</f>
        <v>0.9333333333333335</v>
      </c>
      <c r="AC16" s="41">
        <f t="shared" si="0"/>
        <v>35.0937256735823</v>
      </c>
      <c r="AD16" s="43">
        <v>1985</v>
      </c>
      <c r="AH16" s="28" t="s">
        <v>87</v>
      </c>
      <c r="AI16" s="28">
        <v>1</v>
      </c>
      <c r="AJ16" s="28">
        <v>149.56866925277416</v>
      </c>
      <c r="AK16" s="28">
        <v>149.56866925277416</v>
      </c>
      <c r="AL16" s="28">
        <v>26.0544186902892</v>
      </c>
      <c r="AM16" s="28">
        <v>3.602239317181273E-05</v>
      </c>
    </row>
    <row r="17" spans="2:39" ht="12.75">
      <c r="B17" s="13">
        <v>86</v>
      </c>
      <c r="C17" s="38">
        <f>'Wheat Annual Balance Sheet'!$P$8</f>
        <v>71.998</v>
      </c>
      <c r="D17" s="38">
        <f>'Wheat Annual Balance Sheet'!$P$9</f>
        <v>60.688</v>
      </c>
      <c r="E17" s="38">
        <f>'Wheat Annual Balance Sheet'!$P$47</f>
        <v>39.4</v>
      </c>
      <c r="F17" s="38">
        <f>'Wheat Annual Balance Sheet'!$P$10</f>
        <v>34.44783153176905</v>
      </c>
      <c r="G17" s="39">
        <f>'Wheat Annual Balance Sheet'!$P$12</f>
        <v>2090.57</v>
      </c>
      <c r="H17" s="39">
        <f>'Wheat Annual Balance Sheet'!$P$13</f>
        <v>1905</v>
      </c>
      <c r="I17" s="39">
        <f>'Wheat Annual Balance Sheet'!$P$14</f>
        <v>21</v>
      </c>
      <c r="J17" s="39">
        <f>'Wheat Annual Balance Sheet'!$P$15</f>
        <v>4016.57</v>
      </c>
      <c r="K17" s="39">
        <f>'Wheat Annual Balance Sheet'!$P$17</f>
        <v>84</v>
      </c>
      <c r="L17" s="39">
        <f>'Wheat Annual Balance Sheet'!$P$18</f>
        <v>712</v>
      </c>
      <c r="M17" s="39">
        <f>'Wheat Annual Balance Sheet'!$P$19</f>
        <v>401</v>
      </c>
      <c r="N17" s="39">
        <f>'Wheat Annual Balance Sheet'!$P$20</f>
        <v>1197</v>
      </c>
      <c r="O17" s="39">
        <f>'Wheat Annual Balance Sheet'!$P$22</f>
        <v>923.418</v>
      </c>
      <c r="P17" s="39">
        <f>'Wheat Annual Balance Sheet'!$P$23</f>
        <v>75.582</v>
      </c>
      <c r="Q17" s="39">
        <f>'Wheat Annual Balance Sheet'!$P$24</f>
        <v>999</v>
      </c>
      <c r="R17" s="39">
        <f>'Wheat Annual Balance Sheet'!$P$26</f>
        <v>2196</v>
      </c>
      <c r="S17" s="39">
        <f>'Wheat Annual Balance Sheet'!$P$28</f>
        <v>1820.57</v>
      </c>
      <c r="T17" s="39">
        <f>'Wheat Annual Balance Sheet'!$P$29</f>
        <v>122.57</v>
      </c>
      <c r="U17" s="39">
        <f>'Wheat Annual Balance Sheet'!$P$30</f>
        <v>632</v>
      </c>
      <c r="V17" s="39">
        <f>'Wheat Annual Balance Sheet'!$P$32</f>
        <v>830</v>
      </c>
      <c r="W17" s="39">
        <f>'Wheat Annual Balance Sheet'!$P$31</f>
        <v>236</v>
      </c>
      <c r="X17" s="40">
        <f>'Wheat Annual Balance Sheet'!$P$34</f>
        <v>0.8290391621129327</v>
      </c>
      <c r="Y17" s="41">
        <f>'Wheat Annual Balance Sheet'!$P$36</f>
        <v>2.42</v>
      </c>
      <c r="Z17" s="41">
        <f>'Wheat Annual Balance Sheet'!$P$37</f>
        <v>4.38</v>
      </c>
      <c r="AA17" s="41">
        <f>'Wheat Annual Balance Sheet'!$P$38</f>
        <v>2.3</v>
      </c>
      <c r="AB17" s="42">
        <f>'Wheat Annual Balance Sheet'!$P$39</f>
        <v>1.0521739130434784</v>
      </c>
      <c r="AC17" s="41">
        <f t="shared" si="0"/>
        <v>35.44202018249155</v>
      </c>
      <c r="AD17" s="43">
        <v>1986</v>
      </c>
      <c r="AH17" s="28" t="s">
        <v>88</v>
      </c>
      <c r="AI17" s="28">
        <v>23</v>
      </c>
      <c r="AJ17" s="28">
        <v>132.03439438454888</v>
      </c>
      <c r="AK17" s="28">
        <v>5.740625842806473</v>
      </c>
      <c r="AL17" s="28"/>
      <c r="AM17" s="28"/>
    </row>
    <row r="18" spans="2:39" ht="13.5" thickBot="1">
      <c r="B18" s="13">
        <v>87</v>
      </c>
      <c r="C18" s="38">
        <f>'Wheat Annual Balance Sheet'!$Q$8</f>
        <v>65.829</v>
      </c>
      <c r="D18" s="38">
        <f>'Wheat Annual Balance Sheet'!$Q$9</f>
        <v>55.945</v>
      </c>
      <c r="E18" s="38">
        <f>'Wheat Annual Balance Sheet'!$Q$47</f>
        <v>36.3</v>
      </c>
      <c r="F18" s="38">
        <f>'Wheat Annual Balance Sheet'!$Q$10</f>
        <v>37.674233622307625</v>
      </c>
      <c r="G18" s="39">
        <f>'Wheat Annual Balance Sheet'!$Q$12</f>
        <v>2107.685</v>
      </c>
      <c r="H18" s="39">
        <f>'Wheat Annual Balance Sheet'!$Q$13</f>
        <v>1821</v>
      </c>
      <c r="I18" s="39">
        <f>'Wheat Annual Balance Sheet'!$Q$14</f>
        <v>16</v>
      </c>
      <c r="J18" s="39">
        <f>'Wheat Annual Balance Sheet'!$Q$15</f>
        <v>3944.685</v>
      </c>
      <c r="K18" s="39">
        <f>'Wheat Annual Balance Sheet'!$Q$17</f>
        <v>85</v>
      </c>
      <c r="L18" s="39">
        <f>'Wheat Annual Balance Sheet'!$Q$18</f>
        <v>721</v>
      </c>
      <c r="M18" s="39">
        <f>'Wheat Annual Balance Sheet'!$Q$19</f>
        <v>290</v>
      </c>
      <c r="N18" s="39">
        <f>'Wheat Annual Balance Sheet'!$Q$20</f>
        <v>1096</v>
      </c>
      <c r="O18" s="39">
        <f>'Wheat Annual Balance Sheet'!$Q$22</f>
        <v>1530.463</v>
      </c>
      <c r="P18" s="39">
        <f>'Wheat Annual Balance Sheet'!$Q$23</f>
        <v>57.537000000000035</v>
      </c>
      <c r="Q18" s="39">
        <f>'Wheat Annual Balance Sheet'!$Q$24</f>
        <v>1588</v>
      </c>
      <c r="R18" s="39">
        <f>'Wheat Annual Balance Sheet'!$Q$26</f>
        <v>2684</v>
      </c>
      <c r="S18" s="39">
        <f>'Wheat Annual Balance Sheet'!$Q$28</f>
        <v>1260.685</v>
      </c>
      <c r="T18" s="39">
        <f>'Wheat Annual Balance Sheet'!$Q$29</f>
        <v>332.685</v>
      </c>
      <c r="U18" s="39">
        <f>'Wheat Annual Balance Sheet'!$Q$30</f>
        <v>467</v>
      </c>
      <c r="V18" s="39">
        <f>'Wheat Annual Balance Sheet'!$Q$32</f>
        <v>283</v>
      </c>
      <c r="W18" s="39">
        <f>'Wheat Annual Balance Sheet'!$Q$31</f>
        <v>178</v>
      </c>
      <c r="X18" s="40">
        <f>'Wheat Annual Balance Sheet'!$Q$34</f>
        <v>0.4697038002980626</v>
      </c>
      <c r="Y18" s="41">
        <f>'Wheat Annual Balance Sheet'!$Q$36</f>
        <v>2.57</v>
      </c>
      <c r="Z18" s="41">
        <f>'Wheat Annual Balance Sheet'!$Q$37</f>
        <v>4.38</v>
      </c>
      <c r="AA18" s="41">
        <f>'Wheat Annual Balance Sheet'!$Q$38</f>
        <v>2.28</v>
      </c>
      <c r="AB18" s="42">
        <f>'Wheat Annual Balance Sheet'!$Q$39</f>
        <v>1.1271929824561404</v>
      </c>
      <c r="AC18" s="41">
        <f t="shared" si="0"/>
        <v>35.790314691400795</v>
      </c>
      <c r="AD18" s="43">
        <v>1987</v>
      </c>
      <c r="AH18" s="29" t="s">
        <v>59</v>
      </c>
      <c r="AI18" s="29">
        <v>24</v>
      </c>
      <c r="AJ18" s="29">
        <v>281.60306363732303</v>
      </c>
      <c r="AK18" s="29"/>
      <c r="AL18" s="29"/>
      <c r="AM18" s="29"/>
    </row>
    <row r="19" spans="2:30" ht="13.5" thickBot="1">
      <c r="B19" s="13">
        <v>88</v>
      </c>
      <c r="C19" s="38">
        <f>'Wheat Annual Balance Sheet'!$R$8</f>
        <v>65.529</v>
      </c>
      <c r="D19" s="38">
        <f>'Wheat Annual Balance Sheet'!$R$9</f>
        <v>53.189</v>
      </c>
      <c r="E19" s="38">
        <f>'Wheat Annual Balance Sheet'!$R$47</f>
        <v>34.4</v>
      </c>
      <c r="F19" s="38">
        <f>'Wheat Annual Balance Sheet'!$R$10</f>
        <v>34.07097332155145</v>
      </c>
      <c r="G19" s="39">
        <f>'Wheat Annual Balance Sheet'!$R$12</f>
        <v>1812.201</v>
      </c>
      <c r="H19" s="39">
        <f>'Wheat Annual Balance Sheet'!$R$13</f>
        <v>1261</v>
      </c>
      <c r="I19" s="39">
        <f>'Wheat Annual Balance Sheet'!$R$14</f>
        <v>23</v>
      </c>
      <c r="J19" s="39">
        <f>'Wheat Annual Balance Sheet'!$R$15</f>
        <v>3096.201</v>
      </c>
      <c r="K19" s="39">
        <f>'Wheat Annual Balance Sheet'!$R$17</f>
        <v>106</v>
      </c>
      <c r="L19" s="39">
        <f>'Wheat Annual Balance Sheet'!$R$18</f>
        <v>726</v>
      </c>
      <c r="M19" s="39">
        <f>'Wheat Annual Balance Sheet'!$R$19</f>
        <v>150</v>
      </c>
      <c r="N19" s="39">
        <f>'Wheat Annual Balance Sheet'!$R$20</f>
        <v>982</v>
      </c>
      <c r="O19" s="39">
        <f>'Wheat Annual Balance Sheet'!$R$22</f>
        <v>1346.337</v>
      </c>
      <c r="P19" s="39">
        <f>'Wheat Annual Balance Sheet'!$R$23</f>
        <v>68.66300000000001</v>
      </c>
      <c r="Q19" s="39">
        <f>'Wheat Annual Balance Sheet'!$R$24</f>
        <v>1415</v>
      </c>
      <c r="R19" s="39">
        <f>'Wheat Annual Balance Sheet'!$R$26</f>
        <v>2397</v>
      </c>
      <c r="S19" s="39">
        <f>'Wheat Annual Balance Sheet'!$R$28</f>
        <v>699.201</v>
      </c>
      <c r="T19" s="39">
        <f>'Wheat Annual Balance Sheet'!$R$29</f>
        <v>203.20100000000002</v>
      </c>
      <c r="U19" s="39">
        <f>'Wheat Annual Balance Sheet'!$R$30</f>
        <v>287</v>
      </c>
      <c r="V19" s="39">
        <f>'Wheat Annual Balance Sheet'!$R$32</f>
        <v>190</v>
      </c>
      <c r="W19" s="39">
        <f>'Wheat Annual Balance Sheet'!$R$31</f>
        <v>19</v>
      </c>
      <c r="X19" s="40">
        <f>'Wheat Annual Balance Sheet'!$R$34</f>
        <v>0.29169837296620776</v>
      </c>
      <c r="Y19" s="41">
        <f>'Wheat Annual Balance Sheet'!$R$36</f>
        <v>3.72</v>
      </c>
      <c r="Z19" s="41">
        <f>'Wheat Annual Balance Sheet'!$R$37</f>
        <v>4.23</v>
      </c>
      <c r="AA19" s="41">
        <f>'Wheat Annual Balance Sheet'!$R$38</f>
        <v>2.21</v>
      </c>
      <c r="AB19" s="42">
        <f>'Wheat Annual Balance Sheet'!$R$39</f>
        <v>1.6832579185520362</v>
      </c>
      <c r="AC19" s="41">
        <f t="shared" si="0"/>
        <v>36.13860920031004</v>
      </c>
      <c r="AD19" s="43">
        <v>1988</v>
      </c>
    </row>
    <row r="20" spans="2:42" ht="12.75">
      <c r="B20" s="13">
        <v>89</v>
      </c>
      <c r="C20" s="38">
        <f>'Wheat Annual Balance Sheet'!$S$8</f>
        <v>76.615</v>
      </c>
      <c r="D20" s="38">
        <f>'Wheat Annual Balance Sheet'!$S$9</f>
        <v>62.189</v>
      </c>
      <c r="E20" s="38">
        <f>'Wheat Annual Balance Sheet'!$S$47</f>
        <v>37.5</v>
      </c>
      <c r="F20" s="38">
        <f>'Wheat Annual Balance Sheet'!$S$10</f>
        <v>32.748846258984706</v>
      </c>
      <c r="G20" s="39">
        <f>'Wheat Annual Balance Sheet'!$S$12</f>
        <v>2036.618</v>
      </c>
      <c r="H20" s="39">
        <f>'Wheat Annual Balance Sheet'!$S$13</f>
        <v>702</v>
      </c>
      <c r="I20" s="39">
        <f>'Wheat Annual Balance Sheet'!$S$14</f>
        <v>22</v>
      </c>
      <c r="J20" s="39">
        <f>'Wheat Annual Balance Sheet'!$S$15</f>
        <v>2760.618</v>
      </c>
      <c r="K20" s="39">
        <f>'Wheat Annual Balance Sheet'!$S$17</f>
        <v>105</v>
      </c>
      <c r="L20" s="39">
        <f>'Wheat Annual Balance Sheet'!$S$18</f>
        <v>749</v>
      </c>
      <c r="M20" s="39">
        <f>'Wheat Annual Balance Sheet'!$S$19</f>
        <v>139</v>
      </c>
      <c r="N20" s="39">
        <f>'Wheat Annual Balance Sheet'!$S$20</f>
        <v>993</v>
      </c>
      <c r="O20" s="39">
        <f>'Wheat Annual Balance Sheet'!$S$22</f>
        <v>1177.15</v>
      </c>
      <c r="P20" s="39">
        <f>'Wheat Annual Balance Sheet'!$S$23</f>
        <v>54.84999999999991</v>
      </c>
      <c r="Q20" s="39">
        <f>'Wheat Annual Balance Sheet'!$S$24</f>
        <v>1232</v>
      </c>
      <c r="R20" s="39">
        <f>'Wheat Annual Balance Sheet'!$S$26</f>
        <v>2225</v>
      </c>
      <c r="S20" s="39">
        <f>'Wheat Annual Balance Sheet'!$S$28</f>
        <v>535.6179999999999</v>
      </c>
      <c r="T20" s="39">
        <f>'Wheat Annual Balance Sheet'!$S$29</f>
        <v>244.61799999999994</v>
      </c>
      <c r="U20" s="39">
        <f>'Wheat Annual Balance Sheet'!$S$30</f>
        <v>144</v>
      </c>
      <c r="V20" s="39">
        <f>'Wheat Annual Balance Sheet'!$S$32</f>
        <v>117</v>
      </c>
      <c r="W20" s="39">
        <f>'Wheat Annual Balance Sheet'!$S$31</f>
        <v>30</v>
      </c>
      <c r="X20" s="40">
        <f>'Wheat Annual Balance Sheet'!$S$34</f>
        <v>0.24072719101123594</v>
      </c>
      <c r="Y20" s="41">
        <f>'Wheat Annual Balance Sheet'!$S$36</f>
        <v>3.72</v>
      </c>
      <c r="Z20" s="41">
        <f>'Wheat Annual Balance Sheet'!$S$37</f>
        <v>4.1</v>
      </c>
      <c r="AA20" s="41">
        <f>'Wheat Annual Balance Sheet'!$S$38</f>
        <v>2.06</v>
      </c>
      <c r="AB20" s="42">
        <f>'Wheat Annual Balance Sheet'!$S$39</f>
        <v>1.8058252427184467</v>
      </c>
      <c r="AC20" s="41">
        <f t="shared" si="0"/>
        <v>36.48690370921929</v>
      </c>
      <c r="AD20" s="43">
        <v>1989</v>
      </c>
      <c r="AH20" s="30"/>
      <c r="AI20" s="30" t="s">
        <v>89</v>
      </c>
      <c r="AJ20" s="30" t="s">
        <v>79</v>
      </c>
      <c r="AK20" s="30" t="s">
        <v>90</v>
      </c>
      <c r="AL20" s="30" t="s">
        <v>91</v>
      </c>
      <c r="AM20" s="30" t="s">
        <v>92</v>
      </c>
      <c r="AN20" s="30" t="s">
        <v>93</v>
      </c>
      <c r="AO20" s="30" t="s">
        <v>94</v>
      </c>
      <c r="AP20" s="30" t="s">
        <v>95</v>
      </c>
    </row>
    <row r="21" spans="2:42" ht="12.75">
      <c r="B21" s="13">
        <v>90</v>
      </c>
      <c r="C21" s="38">
        <f>'Wheat Annual Balance Sheet'!$T$8</f>
        <v>77.041</v>
      </c>
      <c r="D21" s="38">
        <f>'Wheat Annual Balance Sheet'!$T$9</f>
        <v>69.103</v>
      </c>
      <c r="E21" s="38">
        <f>'Wheat Annual Balance Sheet'!$T$47</f>
        <v>38</v>
      </c>
      <c r="F21" s="38">
        <f>'Wheat Annual Balance Sheet'!$T$10</f>
        <v>39.503350071632205</v>
      </c>
      <c r="G21" s="39">
        <f>'Wheat Annual Balance Sheet'!$T$12</f>
        <v>2729.8</v>
      </c>
      <c r="H21" s="39">
        <f>'Wheat Annual Balance Sheet'!$T$13</f>
        <v>536.5</v>
      </c>
      <c r="I21" s="39">
        <f>'Wheat Annual Balance Sheet'!$T$14</f>
        <v>36.4</v>
      </c>
      <c r="J21" s="39">
        <f>'Wheat Annual Balance Sheet'!$T$15</f>
        <v>3302.7000000000003</v>
      </c>
      <c r="K21" s="39">
        <f>'Wheat Annual Balance Sheet'!$T$17</f>
        <v>92.9</v>
      </c>
      <c r="L21" s="39">
        <f>'Wheat Annual Balance Sheet'!$T$18</f>
        <v>789.8</v>
      </c>
      <c r="M21" s="39">
        <f>'Wheat Annual Balance Sheet'!$T$19</f>
        <v>482.4</v>
      </c>
      <c r="N21" s="39">
        <f>'Wheat Annual Balance Sheet'!$T$20</f>
        <v>1365.1</v>
      </c>
      <c r="O21" s="39">
        <f>'Wheat Annual Balance Sheet'!$T$22</f>
        <v>1029.072</v>
      </c>
      <c r="P21" s="39">
        <f>'Wheat Annual Balance Sheet'!$T$23</f>
        <v>40.42800000000011</v>
      </c>
      <c r="Q21" s="39">
        <f>'Wheat Annual Balance Sheet'!$T$24</f>
        <v>1069.5</v>
      </c>
      <c r="R21" s="39">
        <f>'Wheat Annual Balance Sheet'!$T$26</f>
        <v>2434.6</v>
      </c>
      <c r="S21" s="39">
        <f>'Wheat Annual Balance Sheet'!$T$28</f>
        <v>868.1</v>
      </c>
      <c r="T21" s="39">
        <f>'Wheat Annual Balance Sheet'!$T$29</f>
        <v>474.1</v>
      </c>
      <c r="U21" s="39">
        <f>'Wheat Annual Balance Sheet'!$T$30</f>
        <v>14</v>
      </c>
      <c r="V21" s="39">
        <f>'Wheat Annual Balance Sheet'!$T$32</f>
        <v>163</v>
      </c>
      <c r="W21" s="39">
        <f>'Wheat Annual Balance Sheet'!$T$31</f>
        <v>217</v>
      </c>
      <c r="X21" s="40">
        <f>'Wheat Annual Balance Sheet'!$T$34</f>
        <v>0.3565678140146227</v>
      </c>
      <c r="Y21" s="41">
        <f>'Wheat Annual Balance Sheet'!$T$36</f>
        <v>2.61</v>
      </c>
      <c r="Z21" s="41">
        <f>'Wheat Annual Balance Sheet'!$T$37</f>
        <v>4</v>
      </c>
      <c r="AA21" s="41">
        <f>'Wheat Annual Balance Sheet'!$T$38</f>
        <v>1.95</v>
      </c>
      <c r="AB21" s="42">
        <f>'Wheat Annual Balance Sheet'!$T$39</f>
        <v>1.3384615384615384</v>
      </c>
      <c r="AC21" s="41">
        <f t="shared" si="0"/>
        <v>36.83519821812854</v>
      </c>
      <c r="AD21" s="43">
        <v>1990</v>
      </c>
      <c r="AH21" s="28" t="s">
        <v>96</v>
      </c>
      <c r="AI21" s="28">
        <v>6.170155910247834</v>
      </c>
      <c r="AJ21" s="28">
        <v>5.668708593817209</v>
      </c>
      <c r="AK21" s="28">
        <v>1.0884588276380174</v>
      </c>
      <c r="AL21" s="28">
        <v>0.2876669907561086</v>
      </c>
      <c r="AM21" s="28">
        <v>-5.5564452988754764</v>
      </c>
      <c r="AN21" s="28">
        <v>17.896757119371145</v>
      </c>
      <c r="AO21" s="28">
        <v>-5.5564452988754764</v>
      </c>
      <c r="AP21" s="28">
        <v>17.896757119371145</v>
      </c>
    </row>
    <row r="22" spans="2:42" ht="13.5" thickBot="1">
      <c r="B22" s="13">
        <v>91</v>
      </c>
      <c r="C22" s="38">
        <f>'Wheat Annual Balance Sheet'!$U$8</f>
        <v>69.881</v>
      </c>
      <c r="D22" s="38">
        <f>'Wheat Annual Balance Sheet'!$U$9</f>
        <v>57.803</v>
      </c>
      <c r="E22" s="38">
        <f>'Wheat Annual Balance Sheet'!$U$47</f>
        <v>35.5</v>
      </c>
      <c r="F22" s="38">
        <f>'Wheat Annual Balance Sheet'!$U$10</f>
        <v>34.25600747366054</v>
      </c>
      <c r="G22" s="39">
        <f>'Wheat Annual Balance Sheet'!$U$12</f>
        <v>1980.1</v>
      </c>
      <c r="H22" s="39">
        <f>'Wheat Annual Balance Sheet'!$U$13</f>
        <v>868.1</v>
      </c>
      <c r="I22" s="39">
        <f>'Wheat Annual Balance Sheet'!$U$14</f>
        <v>40.7</v>
      </c>
      <c r="J22" s="39">
        <f>'Wheat Annual Balance Sheet'!$U$15</f>
        <v>2888.8999999999996</v>
      </c>
      <c r="K22" s="39">
        <f>'Wheat Annual Balance Sheet'!$U$17</f>
        <v>97.7</v>
      </c>
      <c r="L22" s="39">
        <f>'Wheat Annual Balance Sheet'!$U$18</f>
        <v>789.5</v>
      </c>
      <c r="M22" s="39">
        <f>'Wheat Annual Balance Sheet'!$U$19</f>
        <v>244.5</v>
      </c>
      <c r="N22" s="39">
        <f>'Wheat Annual Balance Sheet'!$U$20</f>
        <v>1131.7</v>
      </c>
      <c r="O22" s="39">
        <f>'Wheat Annual Balance Sheet'!$U$22</f>
        <v>1234.387</v>
      </c>
      <c r="P22" s="39">
        <f>'Wheat Annual Balance Sheet'!$U$23</f>
        <v>47.91300000000001</v>
      </c>
      <c r="Q22" s="39">
        <f>'Wheat Annual Balance Sheet'!$U$24</f>
        <v>1282.3</v>
      </c>
      <c r="R22" s="39">
        <f>'Wheat Annual Balance Sheet'!$U$26</f>
        <v>2414</v>
      </c>
      <c r="S22" s="39">
        <f>'Wheat Annual Balance Sheet'!$U$28</f>
        <v>474.9</v>
      </c>
      <c r="T22" s="39">
        <f>'Wheat Annual Balance Sheet'!$U$29</f>
        <v>252.9</v>
      </c>
      <c r="U22" s="39">
        <f>'Wheat Annual Balance Sheet'!$U$30</f>
        <v>50</v>
      </c>
      <c r="V22" s="39">
        <f>'Wheat Annual Balance Sheet'!$U$32</f>
        <v>152</v>
      </c>
      <c r="W22" s="39">
        <f>'Wheat Annual Balance Sheet'!$U$31</f>
        <v>20</v>
      </c>
      <c r="X22" s="40">
        <f>'Wheat Annual Balance Sheet'!$U$34</f>
        <v>0.19672742336371152</v>
      </c>
      <c r="Y22" s="41">
        <f>'Wheat Annual Balance Sheet'!$U$36</f>
        <v>3</v>
      </c>
      <c r="Z22" s="41">
        <f>'Wheat Annual Balance Sheet'!$U$37</f>
        <v>4</v>
      </c>
      <c r="AA22" s="41">
        <f>'Wheat Annual Balance Sheet'!$U$38</f>
        <v>2.04</v>
      </c>
      <c r="AB22" s="42">
        <f>'Wheat Annual Balance Sheet'!$U$39</f>
        <v>1.4705882352941175</v>
      </c>
      <c r="AC22" s="41">
        <f t="shared" si="0"/>
        <v>37.18349272703779</v>
      </c>
      <c r="AD22" s="43">
        <v>1991</v>
      </c>
      <c r="AH22" s="29" t="s">
        <v>60</v>
      </c>
      <c r="AI22" s="29">
        <v>0.33919437274537906</v>
      </c>
      <c r="AJ22" s="29">
        <v>0.06645198291193426</v>
      </c>
      <c r="AK22" s="29">
        <v>5.10435291592273</v>
      </c>
      <c r="AL22" s="29">
        <v>3.602239317181549E-05</v>
      </c>
      <c r="AM22" s="29">
        <v>0.20172815971519178</v>
      </c>
      <c r="AN22" s="29">
        <v>0.4766605857755663</v>
      </c>
      <c r="AO22" s="29">
        <v>0.20172815971519178</v>
      </c>
      <c r="AP22" s="29">
        <v>0.4766605857755663</v>
      </c>
    </row>
    <row r="23" spans="2:30" ht="12.75">
      <c r="B23" s="13">
        <v>92</v>
      </c>
      <c r="C23" s="38">
        <f>'Wheat Annual Balance Sheet'!$V$8</f>
        <v>72.219</v>
      </c>
      <c r="D23" s="38">
        <f>'Wheat Annual Balance Sheet'!$V$9</f>
        <v>62.761</v>
      </c>
      <c r="E23" s="38">
        <f>'Wheat Annual Balance Sheet'!$V$47</f>
        <v>36.2</v>
      </c>
      <c r="F23" s="38">
        <f>'Wheat Annual Balance Sheet'!$V$10</f>
        <v>39.30466372428738</v>
      </c>
      <c r="G23" s="39">
        <f>'Wheat Annual Balance Sheet'!$V$12</f>
        <v>2466.8</v>
      </c>
      <c r="H23" s="39">
        <f>'Wheat Annual Balance Sheet'!$V$13</f>
        <v>475</v>
      </c>
      <c r="I23" s="39">
        <f>'Wheat Annual Balance Sheet'!$V$14</f>
        <v>70</v>
      </c>
      <c r="J23" s="39">
        <f>'Wheat Annual Balance Sheet'!$V$15</f>
        <v>3011.8</v>
      </c>
      <c r="K23" s="39">
        <f>'Wheat Annual Balance Sheet'!$V$17</f>
        <v>99.1</v>
      </c>
      <c r="L23" s="39">
        <f>'Wheat Annual Balance Sheet'!$V$18</f>
        <v>834.8</v>
      </c>
      <c r="M23" s="39">
        <f>'Wheat Annual Balance Sheet'!$V$19</f>
        <v>193.6</v>
      </c>
      <c r="N23" s="39">
        <f>'Wheat Annual Balance Sheet'!$V$20</f>
        <v>1127.5</v>
      </c>
      <c r="O23" s="39">
        <f>'Wheat Annual Balance Sheet'!$V$22</f>
        <v>1295.629</v>
      </c>
      <c r="P23" s="39">
        <f>'Wheat Annual Balance Sheet'!$V$23</f>
        <v>57.971000000000004</v>
      </c>
      <c r="Q23" s="39">
        <f>'Wheat Annual Balance Sheet'!$V$24</f>
        <v>1353.6</v>
      </c>
      <c r="R23" s="39">
        <f>'Wheat Annual Balance Sheet'!$V$26</f>
        <v>2481.1</v>
      </c>
      <c r="S23" s="39">
        <f>'Wheat Annual Balance Sheet'!$V$28</f>
        <v>531</v>
      </c>
      <c r="T23" s="39">
        <f>'Wheat Annual Balance Sheet'!$V$29</f>
        <v>306</v>
      </c>
      <c r="U23" s="39">
        <f>'Wheat Annual Balance Sheet'!$V$30</f>
        <v>28</v>
      </c>
      <c r="V23" s="39">
        <f>'Wheat Annual Balance Sheet'!$V$32</f>
        <v>150</v>
      </c>
      <c r="W23" s="39">
        <f>'Wheat Annual Balance Sheet'!$V$31</f>
        <v>47</v>
      </c>
      <c r="X23" s="40">
        <f>'Wheat Annual Balance Sheet'!$V$34</f>
        <v>0.2140179758977873</v>
      </c>
      <c r="Y23" s="41">
        <f>'Wheat Annual Balance Sheet'!$V$36</f>
        <v>3.24</v>
      </c>
      <c r="Z23" s="41">
        <f>'Wheat Annual Balance Sheet'!$V$37</f>
        <v>4</v>
      </c>
      <c r="AA23" s="41">
        <f>'Wheat Annual Balance Sheet'!$V$38</f>
        <v>2.21</v>
      </c>
      <c r="AB23" s="42">
        <f>'Wheat Annual Balance Sheet'!$V$39</f>
        <v>1.4660633484162897</v>
      </c>
      <c r="AC23" s="41">
        <f t="shared" si="0"/>
        <v>37.531787235947036</v>
      </c>
      <c r="AD23" s="43">
        <v>1992</v>
      </c>
    </row>
    <row r="24" spans="2:30" ht="12.75">
      <c r="B24" s="13">
        <v>93</v>
      </c>
      <c r="C24" s="38">
        <f>'Wheat Annual Balance Sheet'!$W$8</f>
        <v>72.168</v>
      </c>
      <c r="D24" s="38">
        <f>'Wheat Annual Balance Sheet'!$W$9</f>
        <v>62.712</v>
      </c>
      <c r="E24" s="38">
        <f>'Wheat Annual Balance Sheet'!$W$47</f>
        <v>36.3</v>
      </c>
      <c r="F24" s="38">
        <f>'Wheat Annual Balance Sheet'!$W$10</f>
        <v>38.21278224263299</v>
      </c>
      <c r="G24" s="39">
        <f>'Wheat Annual Balance Sheet'!$W$12</f>
        <v>2396.4</v>
      </c>
      <c r="H24" s="39">
        <f>'Wheat Annual Balance Sheet'!$W$13</f>
        <v>530.7</v>
      </c>
      <c r="I24" s="39">
        <f>'Wheat Annual Balance Sheet'!$W$14</f>
        <v>108.8</v>
      </c>
      <c r="J24" s="39">
        <f>'Wheat Annual Balance Sheet'!$W$15</f>
        <v>3035.9000000000005</v>
      </c>
      <c r="K24" s="39">
        <f>'Wheat Annual Balance Sheet'!$W$17</f>
        <v>96.3</v>
      </c>
      <c r="L24" s="39">
        <f>'Wheat Annual Balance Sheet'!$W$18</f>
        <v>871.7</v>
      </c>
      <c r="M24" s="39">
        <f>'Wheat Annual Balance Sheet'!$W$19</f>
        <v>271.7</v>
      </c>
      <c r="N24" s="39">
        <f>'Wheat Annual Balance Sheet'!$W$20</f>
        <v>1239.7</v>
      </c>
      <c r="O24" s="39">
        <f>'Wheat Annual Balance Sheet'!$W$22</f>
        <v>1178.058</v>
      </c>
      <c r="P24" s="39">
        <f>'Wheat Annual Balance Sheet'!$W$23</f>
        <v>49.74199999999996</v>
      </c>
      <c r="Q24" s="39">
        <f>'Wheat Annual Balance Sheet'!$W$24</f>
        <v>1227.8</v>
      </c>
      <c r="R24" s="39">
        <f>'Wheat Annual Balance Sheet'!$W$26</f>
        <v>2467.5</v>
      </c>
      <c r="S24" s="39">
        <f>'Wheat Annual Balance Sheet'!$W$28</f>
        <v>568.4000000000005</v>
      </c>
      <c r="T24" s="39">
        <f>'Wheat Annual Balance Sheet'!$W$29</f>
        <v>345.40000000000055</v>
      </c>
      <c r="U24" s="39">
        <f>'Wheat Annual Balance Sheet'!$W$30</f>
        <v>6</v>
      </c>
      <c r="V24" s="39">
        <f>'Wheat Annual Balance Sheet'!$W$32</f>
        <v>150</v>
      </c>
      <c r="W24" s="39">
        <f>'Wheat Annual Balance Sheet'!$W$31</f>
        <v>67</v>
      </c>
      <c r="X24" s="40">
        <f>'Wheat Annual Balance Sheet'!$W$34</f>
        <v>0.23035460992907825</v>
      </c>
      <c r="Y24" s="41">
        <f>'Wheat Annual Balance Sheet'!$W$36</f>
        <v>3.26</v>
      </c>
      <c r="Z24" s="41">
        <f>'Wheat Annual Balance Sheet'!$W$37</f>
        <v>4</v>
      </c>
      <c r="AA24" s="41">
        <f>'Wheat Annual Balance Sheet'!$W$38</f>
        <v>2.45</v>
      </c>
      <c r="AB24" s="42">
        <f>'Wheat Annual Balance Sheet'!$W$39</f>
        <v>1.330612244897959</v>
      </c>
      <c r="AC24" s="41">
        <f t="shared" si="0"/>
        <v>37.880081744856284</v>
      </c>
      <c r="AD24" s="43">
        <v>1993</v>
      </c>
    </row>
    <row r="25" spans="2:30" ht="12.75">
      <c r="B25" s="13">
        <v>94</v>
      </c>
      <c r="C25" s="38">
        <f>'Wheat Annual Balance Sheet'!$X$8</f>
        <v>70.349</v>
      </c>
      <c r="D25" s="38">
        <f>'Wheat Annual Balance Sheet'!$X$9</f>
        <v>61.77</v>
      </c>
      <c r="E25" s="38">
        <f>'Wheat Annual Balance Sheet'!$X$47</f>
        <v>34.9</v>
      </c>
      <c r="F25" s="38">
        <f>'Wheat Annual Balance Sheet'!$X$10</f>
        <v>37.56856079002752</v>
      </c>
      <c r="G25" s="39">
        <f>'Wheat Annual Balance Sheet'!$X$12</f>
        <v>2320.61</v>
      </c>
      <c r="H25" s="39">
        <f>'Wheat Annual Balance Sheet'!$X$13</f>
        <v>568</v>
      </c>
      <c r="I25" s="39">
        <f>'Wheat Annual Balance Sheet'!$X$14</f>
        <v>92.3</v>
      </c>
      <c r="J25" s="39">
        <f>'Wheat Annual Balance Sheet'!$X$15</f>
        <v>2980.9100000000003</v>
      </c>
      <c r="K25" s="39">
        <f>'Wheat Annual Balance Sheet'!$X$17</f>
        <v>89</v>
      </c>
      <c r="L25" s="39">
        <f>'Wheat Annual Balance Sheet'!$X$18</f>
        <v>853</v>
      </c>
      <c r="M25" s="39">
        <f>'Wheat Annual Balance Sheet'!$X$19</f>
        <v>345.4</v>
      </c>
      <c r="N25" s="39">
        <f>'Wheat Annual Balance Sheet'!$X$20</f>
        <v>1287.4</v>
      </c>
      <c r="O25" s="39">
        <f>'Wheat Annual Balance Sheet'!$X$22</f>
        <v>1125</v>
      </c>
      <c r="P25" s="39">
        <f>'Wheat Annual Balance Sheet'!$X$23</f>
        <v>62.5</v>
      </c>
      <c r="Q25" s="39">
        <f>'Wheat Annual Balance Sheet'!$X$24</f>
        <v>1187.5</v>
      </c>
      <c r="R25" s="39">
        <f>'Wheat Annual Balance Sheet'!$X$26</f>
        <v>2474.9</v>
      </c>
      <c r="S25" s="39">
        <f>'Wheat Annual Balance Sheet'!$X$28</f>
        <v>506.01</v>
      </c>
      <c r="T25" s="39">
        <f>'Wheat Annual Balance Sheet'!$X$29</f>
        <v>300.01</v>
      </c>
      <c r="U25" s="39" t="str">
        <f>'Wheat Annual Balance Sheet'!$X$30</f>
        <v>---</v>
      </c>
      <c r="V25" s="39">
        <f>'Wheat Annual Balance Sheet'!$X$32</f>
        <v>142</v>
      </c>
      <c r="W25" s="39">
        <f>'Wheat Annual Balance Sheet'!$X$31</f>
        <v>64</v>
      </c>
      <c r="X25" s="40">
        <f>'Wheat Annual Balance Sheet'!$X$34</f>
        <v>0.20445674572710015</v>
      </c>
      <c r="Y25" s="41">
        <f>'Wheat Annual Balance Sheet'!$X$36</f>
        <v>3.45</v>
      </c>
      <c r="Z25" s="41">
        <f>'Wheat Annual Balance Sheet'!$X$37</f>
        <v>4</v>
      </c>
      <c r="AA25" s="41">
        <f>'Wheat Annual Balance Sheet'!$X$38</f>
        <v>2.58</v>
      </c>
      <c r="AB25" s="42">
        <f>'Wheat Annual Balance Sheet'!$X$39</f>
        <v>1.3372093023255813</v>
      </c>
      <c r="AC25" s="41">
        <f t="shared" si="0"/>
        <v>38.22837625376553</v>
      </c>
      <c r="AD25" s="43">
        <v>1994</v>
      </c>
    </row>
    <row r="26" spans="2:30" ht="12.75">
      <c r="B26" s="13">
        <v>95</v>
      </c>
      <c r="C26" s="38">
        <f>'Wheat Annual Balance Sheet'!$Y$8</f>
        <v>69.031</v>
      </c>
      <c r="D26" s="38">
        <f>'Wheat Annual Balance Sheet'!$Y$9</f>
        <v>60.955</v>
      </c>
      <c r="E26" s="38">
        <f>'Wheat Annual Balance Sheet'!$Y$47</f>
        <v>33.76</v>
      </c>
      <c r="F26" s="38">
        <f>'Wheat Annual Balance Sheet'!$Y$10</f>
        <v>35.80851447789353</v>
      </c>
      <c r="G26" s="39">
        <f>'Wheat Annual Balance Sheet'!$Y$12</f>
        <v>2182.708</v>
      </c>
      <c r="H26" s="39">
        <f>'Wheat Annual Balance Sheet'!$Y$13</f>
        <v>507</v>
      </c>
      <c r="I26" s="39">
        <f>'Wheat Annual Balance Sheet'!$Y$14</f>
        <v>67.5</v>
      </c>
      <c r="J26" s="39">
        <f>'Wheat Annual Balance Sheet'!$Y$15</f>
        <v>2757.208</v>
      </c>
      <c r="K26" s="39">
        <f>'Wheat Annual Balance Sheet'!$Y$17</f>
        <v>103</v>
      </c>
      <c r="L26" s="39">
        <f>'Wheat Annual Balance Sheet'!$Y$18</f>
        <v>883</v>
      </c>
      <c r="M26" s="39">
        <f>'Wheat Annual Balance Sheet'!$Y$19</f>
        <v>154</v>
      </c>
      <c r="N26" s="39">
        <f>'Wheat Annual Balance Sheet'!$Y$20</f>
        <v>1140</v>
      </c>
      <c r="O26" s="39">
        <f>'Wheat Annual Balance Sheet'!$Y$22</f>
        <v>1207</v>
      </c>
      <c r="P26" s="39">
        <f>'Wheat Annual Balance Sheet'!$Y$23</f>
        <v>34</v>
      </c>
      <c r="Q26" s="39">
        <f>'Wheat Annual Balance Sheet'!$Y$24</f>
        <v>1241</v>
      </c>
      <c r="R26" s="39">
        <f>'Wheat Annual Balance Sheet'!$Y$26</f>
        <v>2381</v>
      </c>
      <c r="S26" s="39">
        <f>'Wheat Annual Balance Sheet'!$Y$28</f>
        <v>376.2080000000001</v>
      </c>
      <c r="T26" s="39">
        <f>'Wheat Annual Balance Sheet'!$Y$29</f>
        <v>245.20800000000008</v>
      </c>
      <c r="U26" s="39" t="str">
        <f>'Wheat Annual Balance Sheet'!$Y$30</f>
        <v>---</v>
      </c>
      <c r="V26" s="39">
        <f>'Wheat Annual Balance Sheet'!$Y$32</f>
        <v>118</v>
      </c>
      <c r="W26" s="39">
        <f>'Wheat Annual Balance Sheet'!$Y$31</f>
        <v>13</v>
      </c>
      <c r="X26" s="40">
        <f>'Wheat Annual Balance Sheet'!$Y$34</f>
        <v>0.1580041999160017</v>
      </c>
      <c r="Y26" s="41">
        <f>'Wheat Annual Balance Sheet'!$Y$36</f>
        <v>4.5</v>
      </c>
      <c r="Z26" s="41">
        <f>'Wheat Annual Balance Sheet'!$Y$37</f>
        <v>4</v>
      </c>
      <c r="AA26" s="41">
        <f>'Wheat Annual Balance Sheet'!$Y$38</f>
        <v>2.58</v>
      </c>
      <c r="AB26" s="42">
        <f>'Wheat Annual Balance Sheet'!$Y$39</f>
        <v>1.744186046511628</v>
      </c>
      <c r="AC26" s="41">
        <f t="shared" si="0"/>
        <v>38.576670762674894</v>
      </c>
      <c r="AD26" s="43">
        <v>1995</v>
      </c>
    </row>
    <row r="27" spans="2:30" ht="12.75">
      <c r="B27" s="13">
        <v>96</v>
      </c>
      <c r="C27" s="38">
        <f>'Wheat Annual Balance Sheet'!$Z$8</f>
        <v>75.105</v>
      </c>
      <c r="D27" s="38">
        <f>'Wheat Annual Balance Sheet'!$Z$9</f>
        <v>62.819</v>
      </c>
      <c r="E27" s="38">
        <f>'Wheat Annual Balance Sheet'!$Z$47</f>
        <v>35.41</v>
      </c>
      <c r="F27" s="38">
        <f>'Wheat Annual Balance Sheet'!$Z$10</f>
        <v>36.253171811076264</v>
      </c>
      <c r="G27" s="39">
        <f>'Wheat Annual Balance Sheet'!$Z$12</f>
        <v>2277.388</v>
      </c>
      <c r="H27" s="39">
        <f>'Wheat Annual Balance Sheet'!$Z$13</f>
        <v>376</v>
      </c>
      <c r="I27" s="39">
        <f>'Wheat Annual Balance Sheet'!$Z$14</f>
        <v>92</v>
      </c>
      <c r="J27" s="39">
        <f>'Wheat Annual Balance Sheet'!$Z$15</f>
        <v>2745.388</v>
      </c>
      <c r="K27" s="39">
        <f>'Wheat Annual Balance Sheet'!$Z$17</f>
        <v>102</v>
      </c>
      <c r="L27" s="39">
        <f>'Wheat Annual Balance Sheet'!$Z$18</f>
        <v>890.5</v>
      </c>
      <c r="M27" s="39">
        <f>'Wheat Annual Balance Sheet'!$Z$19</f>
        <v>308</v>
      </c>
      <c r="N27" s="39">
        <f>'Wheat Annual Balance Sheet'!$Z$20</f>
        <v>1300.5</v>
      </c>
      <c r="O27" s="39">
        <f>'Wheat Annual Balance Sheet'!$Z$22</f>
        <v>974.5</v>
      </c>
      <c r="P27" s="39">
        <f>'Wheat Annual Balance Sheet'!$Z$23</f>
        <v>27</v>
      </c>
      <c r="Q27" s="39">
        <f>'Wheat Annual Balance Sheet'!$Z$24</f>
        <v>1001.5</v>
      </c>
      <c r="R27" s="39">
        <f>'Wheat Annual Balance Sheet'!$Z$26</f>
        <v>2302</v>
      </c>
      <c r="S27" s="39">
        <f>'Wheat Annual Balance Sheet'!$Z$28</f>
        <v>443.3879999999999</v>
      </c>
      <c r="T27" s="39">
        <f>'Wheat Annual Balance Sheet'!$Z$29</f>
        <v>278.2879999999999</v>
      </c>
      <c r="U27" s="39" t="str">
        <f>'Wheat Annual Balance Sheet'!$Z$30</f>
        <v>---</v>
      </c>
      <c r="V27" s="39">
        <f>'Wheat Annual Balance Sheet'!$Z$32</f>
        <v>92.7</v>
      </c>
      <c r="W27" s="39">
        <f>'Wheat Annual Balance Sheet'!$Z$31</f>
        <v>72.4</v>
      </c>
      <c r="X27" s="40">
        <f>'Wheat Annual Balance Sheet'!$Z$34</f>
        <v>0.1926099044309296</v>
      </c>
      <c r="Y27" s="41">
        <f>'Wheat Annual Balance Sheet'!$Z$36</f>
        <v>4.35</v>
      </c>
      <c r="Z27" s="41">
        <f>'Wheat Annual Balance Sheet'!$Z$37</f>
        <v>4</v>
      </c>
      <c r="AA27" s="41">
        <f>'Wheat Annual Balance Sheet'!$Z$38</f>
        <v>2.58</v>
      </c>
      <c r="AB27" s="42">
        <f>'Wheat Annual Balance Sheet'!$Z$39</f>
        <v>1.6860465116279069</v>
      </c>
      <c r="AC27" s="41">
        <f t="shared" si="0"/>
        <v>38.92496527158414</v>
      </c>
      <c r="AD27" s="43">
        <v>1996</v>
      </c>
    </row>
    <row r="28" spans="2:42" ht="14.25">
      <c r="B28" s="13">
        <v>97</v>
      </c>
      <c r="C28" s="38">
        <f>'Wheat Annual Balance Sheet'!$AA$8</f>
        <v>70.412</v>
      </c>
      <c r="D28" s="38">
        <f>'Wheat Annual Balance Sheet'!$AA$9</f>
        <v>62.84</v>
      </c>
      <c r="E28" s="38">
        <f>'Wheat Annual Balance Sheet'!$AA$47</f>
        <v>34.02</v>
      </c>
      <c r="F28" s="38">
        <f>'Wheat Annual Balance Sheet'!$AA$10</f>
        <v>39.4886378103119</v>
      </c>
      <c r="G28" s="39">
        <f>'Wheat Annual Balance Sheet'!$AA$12</f>
        <v>2481.466</v>
      </c>
      <c r="H28" s="39">
        <f>'Wheat Annual Balance Sheet'!$AA$13</f>
        <v>444</v>
      </c>
      <c r="I28" s="39">
        <f>'Wheat Annual Balance Sheet'!$AA$14</f>
        <v>94.5</v>
      </c>
      <c r="J28" s="39">
        <f>'Wheat Annual Balance Sheet'!$AA$15</f>
        <v>3019.966</v>
      </c>
      <c r="K28" s="39">
        <f>'Wheat Annual Balance Sheet'!$AA$17</f>
        <v>93</v>
      </c>
      <c r="L28" s="39">
        <f>'Wheat Annual Balance Sheet'!$AA$18</f>
        <v>914</v>
      </c>
      <c r="M28" s="39">
        <f>'Wheat Annual Balance Sheet'!$AA$19</f>
        <v>251</v>
      </c>
      <c r="N28" s="39">
        <f>'Wheat Annual Balance Sheet'!$AA$20</f>
        <v>1258</v>
      </c>
      <c r="O28" s="39">
        <f>'Wheat Annual Balance Sheet'!$AA$22</f>
        <v>1013.5</v>
      </c>
      <c r="P28" s="39">
        <f>'Wheat Annual Balance Sheet'!$AA$23</f>
        <v>26.5</v>
      </c>
      <c r="Q28" s="39">
        <f>'Wheat Annual Balance Sheet'!$AA$24</f>
        <v>1040</v>
      </c>
      <c r="R28" s="39">
        <f>'Wheat Annual Balance Sheet'!$AA$26</f>
        <v>2298</v>
      </c>
      <c r="S28" s="39">
        <f>'Wheat Annual Balance Sheet'!$AA$28</f>
        <v>721.9659999999999</v>
      </c>
      <c r="T28" s="39">
        <f>'Wheat Annual Balance Sheet'!$AA$29</f>
        <v>494.3659999999999</v>
      </c>
      <c r="U28" s="39" t="str">
        <f>'Wheat Annual Balance Sheet'!$AA$30</f>
        <v>---</v>
      </c>
      <c r="V28" s="39">
        <f>'Wheat Annual Balance Sheet'!$AA$32</f>
        <v>93.8</v>
      </c>
      <c r="W28" s="39">
        <f>'Wheat Annual Balance Sheet'!$AA$31</f>
        <v>133.8</v>
      </c>
      <c r="X28" s="40">
        <f>'Wheat Annual Balance Sheet'!$AA$34</f>
        <v>0.3141714534377719</v>
      </c>
      <c r="Y28" s="41">
        <f>'Wheat Annual Balance Sheet'!$AA$36</f>
        <v>3.4</v>
      </c>
      <c r="Z28" s="41">
        <f>'Wheat Annual Balance Sheet'!$AA$37</f>
        <v>4</v>
      </c>
      <c r="AA28" s="41">
        <f>'Wheat Annual Balance Sheet'!$AA$38</f>
        <v>2.58</v>
      </c>
      <c r="AB28" s="42">
        <f>'Wheat Annual Balance Sheet'!$AA$39</f>
        <v>1.317829457364341</v>
      </c>
      <c r="AC28" s="41">
        <f t="shared" si="0"/>
        <v>39.27325978049339</v>
      </c>
      <c r="AD28" s="43">
        <v>1997</v>
      </c>
      <c r="AH28" s="3" t="s">
        <v>74</v>
      </c>
      <c r="AI28" s="3"/>
      <c r="AJ28" s="3"/>
      <c r="AK28" s="3"/>
      <c r="AL28" s="3"/>
      <c r="AM28" s="3"/>
      <c r="AN28" s="3"/>
      <c r="AO28" s="3"/>
      <c r="AP28" s="3"/>
    </row>
    <row r="29" spans="2:42" ht="15" thickBot="1">
      <c r="B29" s="13">
        <v>98</v>
      </c>
      <c r="C29" s="38">
        <f>'Wheat Annual Balance Sheet'!$AB$8</f>
        <v>65.871</v>
      </c>
      <c r="D29" s="38">
        <f>'Wheat Annual Balance Sheet'!$AB$9</f>
        <v>59.002</v>
      </c>
      <c r="E29" s="38">
        <f>'Wheat Annual Balance Sheet'!$AB$47</f>
        <v>32.36</v>
      </c>
      <c r="F29" s="38">
        <f>'Wheat Annual Balance Sheet'!$AB$10</f>
        <v>43.16802820243382</v>
      </c>
      <c r="G29" s="39">
        <f>'Wheat Annual Balance Sheet'!$AB$12</f>
        <v>2547</v>
      </c>
      <c r="H29" s="39">
        <f>'Wheat Annual Balance Sheet'!$AB$13</f>
        <v>722</v>
      </c>
      <c r="I29" s="39">
        <f>'Wheat Annual Balance Sheet'!$AB$14</f>
        <v>103.4</v>
      </c>
      <c r="J29" s="39">
        <f>'Wheat Annual Balance Sheet'!$AB$15</f>
        <v>3372.4</v>
      </c>
      <c r="K29" s="39">
        <f>'Wheat Annual Balance Sheet'!$AB$17</f>
        <v>81</v>
      </c>
      <c r="L29" s="39">
        <f>'Wheat Annual Balance Sheet'!$AB$18</f>
        <v>908</v>
      </c>
      <c r="M29" s="39">
        <f>'Wheat Annual Balance Sheet'!$AB$19</f>
        <v>396</v>
      </c>
      <c r="N29" s="39">
        <f>'Wheat Annual Balance Sheet'!$AB$20</f>
        <v>1385</v>
      </c>
      <c r="O29" s="39">
        <f>'Wheat Annual Balance Sheet'!$AB$22</f>
        <v>1014</v>
      </c>
      <c r="P29" s="39">
        <f>'Wheat Annual Balance Sheet'!$AB$23</f>
        <v>28</v>
      </c>
      <c r="Q29" s="39">
        <f>'Wheat Annual Balance Sheet'!$AB$24</f>
        <v>1042</v>
      </c>
      <c r="R29" s="39">
        <f>'Wheat Annual Balance Sheet'!$AB$26</f>
        <v>2427</v>
      </c>
      <c r="S29" s="39">
        <f>'Wheat Annual Balance Sheet'!$AB$28</f>
        <v>945.4</v>
      </c>
      <c r="T29" s="39">
        <f>'Wheat Annual Balance Sheet'!$AB$29</f>
        <v>677.4</v>
      </c>
      <c r="U29" s="39" t="str">
        <f>'Wheat Annual Balance Sheet'!$AB$30</f>
        <v>---</v>
      </c>
      <c r="V29" s="39">
        <f>'Wheat Annual Balance Sheet'!$AB$32</f>
        <v>128</v>
      </c>
      <c r="W29" s="39">
        <f>'Wheat Annual Balance Sheet'!$AB$31</f>
        <v>140</v>
      </c>
      <c r="X29" s="40">
        <f>'Wheat Annual Balance Sheet'!$AB$34</f>
        <v>0.38953440461475075</v>
      </c>
      <c r="Y29" s="41">
        <f>'Wheat Annual Balance Sheet'!$AB$36</f>
        <v>2.65</v>
      </c>
      <c r="Z29" s="41">
        <f>'Wheat Annual Balance Sheet'!$AB$37</f>
        <v>4</v>
      </c>
      <c r="AA29" s="41">
        <f>'Wheat Annual Balance Sheet'!$AB$38</f>
        <v>2.58</v>
      </c>
      <c r="AB29" s="42">
        <f>'Wheat Annual Balance Sheet'!$AB$39</f>
        <v>1.0271317829457365</v>
      </c>
      <c r="AC29" s="41">
        <f t="shared" si="0"/>
        <v>39.62155428940264</v>
      </c>
      <c r="AD29" s="43">
        <v>1998</v>
      </c>
      <c r="AH29" s="3"/>
      <c r="AI29" s="3"/>
      <c r="AJ29" s="3"/>
      <c r="AK29" s="3"/>
      <c r="AL29" s="3"/>
      <c r="AM29" s="3"/>
      <c r="AN29" s="3"/>
      <c r="AO29" s="3"/>
      <c r="AP29" s="3"/>
    </row>
    <row r="30" spans="2:42" ht="14.25">
      <c r="B30" s="13">
        <v>99</v>
      </c>
      <c r="C30" s="38">
        <f>'Wheat Annual Balance Sheet'!$AC$8</f>
        <v>62.714000000000006</v>
      </c>
      <c r="D30" s="38">
        <f>'Wheat Annual Balance Sheet'!$AC$9</f>
        <v>53.823</v>
      </c>
      <c r="E30" s="38">
        <f>'Wheat Annual Balance Sheet'!$AC$47</f>
        <v>30.75</v>
      </c>
      <c r="F30" s="38">
        <f>'Wheat Annual Balance Sheet'!$AC$10</f>
        <v>42.714267134867995</v>
      </c>
      <c r="G30" s="39">
        <f>'Wheat Annual Balance Sheet'!$AC$12</f>
        <v>2299.01</v>
      </c>
      <c r="H30" s="39">
        <f>'Wheat Annual Balance Sheet'!$AC$13</f>
        <v>945.6139999999996</v>
      </c>
      <c r="I30" s="39">
        <f>'Wheat Annual Balance Sheet'!$AC$14</f>
        <v>94.01</v>
      </c>
      <c r="J30" s="39">
        <f>'Wheat Annual Balance Sheet'!$AC$15</f>
        <v>3338.634</v>
      </c>
      <c r="K30" s="39">
        <f>'Wheat Annual Balance Sheet'!$AC$17</f>
        <v>91.6</v>
      </c>
      <c r="L30" s="39">
        <f>'Wheat Annual Balance Sheet'!$AC$18</f>
        <v>928</v>
      </c>
      <c r="M30" s="39">
        <f>'Wheat Annual Balance Sheet'!$AC$19</f>
        <v>280.2</v>
      </c>
      <c r="N30" s="39">
        <f>'Wheat Annual Balance Sheet'!$AC$20</f>
        <v>1299.8</v>
      </c>
      <c r="O30" s="39">
        <f>'Wheat Annual Balance Sheet'!$AC$22</f>
        <v>1044</v>
      </c>
      <c r="P30" s="39">
        <f>'Wheat Annual Balance Sheet'!$AC$23</f>
        <v>45.5</v>
      </c>
      <c r="Q30" s="39">
        <f>'Wheat Annual Balance Sheet'!$AC$24</f>
        <v>1089.5</v>
      </c>
      <c r="R30" s="39">
        <f>'Wheat Annual Balance Sheet'!$AC$26</f>
        <v>2389.3</v>
      </c>
      <c r="S30" s="39">
        <f>'Wheat Annual Balance Sheet'!$AC$28</f>
        <v>949.3339999999994</v>
      </c>
      <c r="T30" s="39">
        <f>'Wheat Annual Balance Sheet'!$AC$29</f>
        <v>783.4339999999994</v>
      </c>
      <c r="U30" s="39" t="str">
        <f>'Wheat Annual Balance Sheet'!$AC$30</f>
        <v>---</v>
      </c>
      <c r="V30" s="39">
        <f>'Wheat Annual Balance Sheet'!$AC$32</f>
        <v>103.6</v>
      </c>
      <c r="W30" s="39">
        <f>'Wheat Annual Balance Sheet'!$AC$31</f>
        <v>62.3</v>
      </c>
      <c r="X30" s="40">
        <f>'Wheat Annual Balance Sheet'!$AC$34</f>
        <v>0.3973272506591886</v>
      </c>
      <c r="Y30" s="41">
        <f>'Wheat Annual Balance Sheet'!$AC$36</f>
        <v>2.48</v>
      </c>
      <c r="Z30" s="41">
        <f>'Wheat Annual Balance Sheet'!$AC$37</f>
        <v>4</v>
      </c>
      <c r="AA30" s="41">
        <f>'Wheat Annual Balance Sheet'!$AC$38</f>
        <v>2.58</v>
      </c>
      <c r="AB30" s="42">
        <f>'Wheat Annual Balance Sheet'!$AC$39</f>
        <v>0.9612403100775193</v>
      </c>
      <c r="AC30" s="41">
        <f t="shared" si="0"/>
        <v>39.96984879831189</v>
      </c>
      <c r="AD30" s="43">
        <v>1999</v>
      </c>
      <c r="AH30" s="31" t="s">
        <v>75</v>
      </c>
      <c r="AI30" s="31"/>
      <c r="AJ30" s="3"/>
      <c r="AK30" s="3"/>
      <c r="AL30" s="3"/>
      <c r="AM30" s="3"/>
      <c r="AN30" s="3"/>
      <c r="AO30" s="3"/>
      <c r="AP30" s="3"/>
    </row>
    <row r="31" spans="2:42" ht="14.25">
      <c r="B31" s="37" t="s">
        <v>102</v>
      </c>
      <c r="C31" s="38">
        <f>'Wheat Annual Balance Sheet'!$AD$8</f>
        <v>62.629</v>
      </c>
      <c r="D31" s="38">
        <f>'Wheat Annual Balance Sheet'!$AD$9</f>
        <v>53.133</v>
      </c>
      <c r="E31" s="38">
        <f>'Wheat Annual Balance Sheet'!$AD$47</f>
        <v>30.41</v>
      </c>
      <c r="F31" s="38">
        <f>'Wheat Annual Balance Sheet'!$AD$10</f>
        <v>42.01644928763668</v>
      </c>
      <c r="G31" s="39">
        <f>'Wheat Annual Balance Sheet'!$AD$12</f>
        <v>2232.46</v>
      </c>
      <c r="H31" s="39">
        <f>'Wheat Annual Balance Sheet'!$AD$13</f>
        <v>949.3339999999994</v>
      </c>
      <c r="I31" s="39">
        <f>'Wheat Annual Balance Sheet'!$AD$14</f>
        <v>89.4</v>
      </c>
      <c r="J31" s="39">
        <f>'Wheat Annual Balance Sheet'!$AD$15</f>
        <v>3271.1939999999995</v>
      </c>
      <c r="K31" s="39">
        <f>'Wheat Annual Balance Sheet'!$AD$17</f>
        <v>79.76499688628721</v>
      </c>
      <c r="L31" s="39">
        <f>'Wheat Annual Balance Sheet'!$AD$18</f>
        <v>957.4</v>
      </c>
      <c r="M31" s="39">
        <f>'Wheat Annual Balance Sheet'!$AD$19</f>
        <v>295.73500311371276</v>
      </c>
      <c r="N31" s="39">
        <f>'Wheat Annual Balance Sheet'!$AD$20</f>
        <v>1332.8999999999999</v>
      </c>
      <c r="O31" s="39">
        <f>'Wheat Annual Balance Sheet'!$AD$22</f>
        <v>1022.85</v>
      </c>
      <c r="P31" s="39">
        <f>'Wheat Annual Balance Sheet'!$AD$23</f>
        <v>38.95</v>
      </c>
      <c r="Q31" s="39">
        <f>'Wheat Annual Balance Sheet'!$AD$24</f>
        <v>1061.8</v>
      </c>
      <c r="R31" s="39">
        <f>'Wheat Annual Balance Sheet'!$AD$26</f>
        <v>2394.7</v>
      </c>
      <c r="S31" s="39">
        <f>'Wheat Annual Balance Sheet'!$AD$28</f>
        <v>876.4939999999992</v>
      </c>
      <c r="T31" s="39">
        <f>'Wheat Annual Balance Sheet'!$AD$29</f>
        <v>779.4939999999992</v>
      </c>
      <c r="U31" s="39" t="str">
        <f>'Wheat Annual Balance Sheet'!$AD$30</f>
        <v>---</v>
      </c>
      <c r="V31" s="39">
        <f>'Wheat Annual Balance Sheet'!$AD$32</f>
        <v>97</v>
      </c>
      <c r="W31" s="39">
        <f>'Wheat Annual Balance Sheet'!$AD$31</f>
        <v>42.2</v>
      </c>
      <c r="X31" s="40">
        <f>'Wheat Annual Balance Sheet'!$AD$34</f>
        <v>0.36601411450286014</v>
      </c>
      <c r="Y31" s="41">
        <f>'Wheat Annual Balance Sheet'!$AD$36</f>
        <v>2.62</v>
      </c>
      <c r="Z31" s="41">
        <f>'Wheat Annual Balance Sheet'!$AD$37</f>
        <v>4</v>
      </c>
      <c r="AA31" s="41">
        <f>'Wheat Annual Balance Sheet'!$AD$38</f>
        <v>2.58</v>
      </c>
      <c r="AB31" s="42">
        <f>'Wheat Annual Balance Sheet'!$AD$39</f>
        <v>1.0155038759689923</v>
      </c>
      <c r="AC31" s="41">
        <f t="shared" si="0"/>
        <v>40.318143307221135</v>
      </c>
      <c r="AD31" s="43">
        <v>2000</v>
      </c>
      <c r="AH31" s="32" t="s">
        <v>76</v>
      </c>
      <c r="AI31" s="32">
        <v>0.03337587417313436</v>
      </c>
      <c r="AJ31" s="3"/>
      <c r="AK31" s="3"/>
      <c r="AL31" s="3"/>
      <c r="AM31" s="3"/>
      <c r="AN31" s="3"/>
      <c r="AO31" s="3"/>
      <c r="AP31" s="3"/>
    </row>
    <row r="32" spans="2:42" ht="14.25">
      <c r="B32" s="37" t="s">
        <v>103</v>
      </c>
      <c r="C32" s="38">
        <f>'Wheat Annual Balance Sheet'!$AE$8</f>
        <v>59.6</v>
      </c>
      <c r="D32" s="38">
        <f>'Wheat Annual Balance Sheet'!$AE$9</f>
        <v>48.5</v>
      </c>
      <c r="E32" s="38">
        <f>'Wheat Annual Balance Sheet'!$AE$47</f>
        <v>28.96</v>
      </c>
      <c r="F32" s="38">
        <f>'Wheat Annual Balance Sheet'!$AE$10</f>
        <v>40.144329896907216</v>
      </c>
      <c r="G32" s="39">
        <f>'Wheat Annual Balance Sheet'!$AE$12</f>
        <v>1947</v>
      </c>
      <c r="H32" s="39">
        <f>'Wheat Annual Balance Sheet'!$AE$13</f>
        <v>876</v>
      </c>
      <c r="I32" s="39">
        <f>'Wheat Annual Balance Sheet'!$AE$14</f>
        <v>108</v>
      </c>
      <c r="J32" s="39">
        <f>'Wheat Annual Balance Sheet'!$AE$15</f>
        <v>2931</v>
      </c>
      <c r="K32" s="39">
        <f>'Wheat Annual Balance Sheet'!$AE$17</f>
        <v>83</v>
      </c>
      <c r="L32" s="39">
        <f>'Wheat Annual Balance Sheet'!$AE$18</f>
        <v>926</v>
      </c>
      <c r="M32" s="39">
        <f>'Wheat Annual Balance Sheet'!$AE$19</f>
        <v>182</v>
      </c>
      <c r="N32" s="39">
        <f>'Wheat Annual Balance Sheet'!$AE$20</f>
        <v>1191</v>
      </c>
      <c r="O32" s="39">
        <f>'Wheat Annual Balance Sheet'!$AE$22</f>
        <v>939</v>
      </c>
      <c r="P32" s="39">
        <f>'Wheat Annual Balance Sheet'!$AE$23</f>
        <v>22.67</v>
      </c>
      <c r="Q32" s="39">
        <f>'Wheat Annual Balance Sheet'!$AE$24</f>
        <v>961.67</v>
      </c>
      <c r="R32" s="39">
        <f>'Wheat Annual Balance Sheet'!$AE$26</f>
        <v>2152.67</v>
      </c>
      <c r="S32" s="39">
        <f>'Wheat Annual Balance Sheet'!$AE$28</f>
        <v>777</v>
      </c>
      <c r="T32" s="39">
        <f>'Wheat Annual Balance Sheet'!$AE$29</f>
        <v>678</v>
      </c>
      <c r="U32" s="39" t="str">
        <f>'Wheat Annual Balance Sheet'!$AE$30</f>
        <v>---</v>
      </c>
      <c r="V32" s="39">
        <f>'Wheat Annual Balance Sheet'!$AE$32</f>
        <v>99</v>
      </c>
      <c r="W32" s="39">
        <f>'Wheat Annual Balance Sheet'!$AE$31</f>
        <v>77.7</v>
      </c>
      <c r="X32" s="40">
        <f>'Wheat Annual Balance Sheet'!$AE$34</f>
        <v>0.3609471029001194</v>
      </c>
      <c r="Y32" s="41">
        <f>'Wheat Annual Balance Sheet'!$AE$36</f>
        <v>2.78</v>
      </c>
      <c r="Z32" s="41">
        <f>'Wheat Annual Balance Sheet'!$AE$37</f>
        <v>4</v>
      </c>
      <c r="AA32" s="41">
        <f>'Wheat Annual Balance Sheet'!$AE$38</f>
        <v>2.58</v>
      </c>
      <c r="AB32" s="42">
        <f>'Wheat Annual Balance Sheet'!$AE$39</f>
        <v>1.0775193798449612</v>
      </c>
      <c r="AC32" s="41">
        <f t="shared" si="0"/>
        <v>40.66643781613038</v>
      </c>
      <c r="AD32" s="43">
        <v>2001</v>
      </c>
      <c r="AH32" s="32" t="s">
        <v>77</v>
      </c>
      <c r="AI32" s="32">
        <v>0.001113948976820897</v>
      </c>
      <c r="AJ32" s="3"/>
      <c r="AK32" s="3"/>
      <c r="AL32" s="3"/>
      <c r="AM32" s="3"/>
      <c r="AN32" s="3"/>
      <c r="AO32" s="3"/>
      <c r="AP32" s="3"/>
    </row>
    <row r="33" spans="2:42" ht="14.25">
      <c r="B33" s="37" t="s">
        <v>104</v>
      </c>
      <c r="C33" s="38">
        <f>'Wheat Annual Balance Sheet'!$AF$8</f>
        <v>60.3</v>
      </c>
      <c r="D33" s="38">
        <f>'Wheat Annual Balance Sheet'!$AF$9</f>
        <v>45.8</v>
      </c>
      <c r="E33" s="38">
        <f>'Wheat Annual Balance Sheet'!$AF$47</f>
        <v>29.817</v>
      </c>
      <c r="F33" s="38">
        <f>'Wheat Annual Balance Sheet'!$AF$10</f>
        <v>35.06550218340612</v>
      </c>
      <c r="G33" s="39">
        <f>'Wheat Annual Balance Sheet'!$AF$12</f>
        <v>1606</v>
      </c>
      <c r="H33" s="39">
        <f>'Wheat Annual Balance Sheet'!$AF$13</f>
        <v>777.2369999999995</v>
      </c>
      <c r="I33" s="39">
        <f>'Wheat Annual Balance Sheet'!$AF$14</f>
        <v>77.38</v>
      </c>
      <c r="J33" s="39">
        <f>'Wheat Annual Balance Sheet'!$AF$15</f>
        <v>2460.6169999999997</v>
      </c>
      <c r="K33" s="39">
        <f>'Wheat Annual Balance Sheet'!$AF$17</f>
        <v>84</v>
      </c>
      <c r="L33" s="39">
        <f>'Wheat Annual Balance Sheet'!$AF$18</f>
        <v>918</v>
      </c>
      <c r="M33" s="39">
        <f>'Wheat Annual Balance Sheet'!$AF$19</f>
        <v>113</v>
      </c>
      <c r="N33" s="39">
        <f>'Wheat Annual Balance Sheet'!$AF$20</f>
        <v>1115</v>
      </c>
      <c r="O33" s="39">
        <f>'Wheat Annual Balance Sheet'!$AF$22</f>
        <v>823.8</v>
      </c>
      <c r="P33" s="39">
        <f>'Wheat Annual Balance Sheet'!$AF$23</f>
        <v>29.8</v>
      </c>
      <c r="Q33" s="39">
        <f>'Wheat Annual Balance Sheet'!$AF$24</f>
        <v>853.5999999999999</v>
      </c>
      <c r="R33" s="39">
        <f>'Wheat Annual Balance Sheet'!$AF$26</f>
        <v>1968.6</v>
      </c>
      <c r="S33" s="39">
        <f>'Wheat Annual Balance Sheet'!$AF$28</f>
        <v>491</v>
      </c>
      <c r="T33" s="39">
        <f>'Wheat Annual Balance Sheet'!$AF$29</f>
        <v>425</v>
      </c>
      <c r="U33" s="39" t="str">
        <f>'Wheat Annual Balance Sheet'!$AF$30</f>
        <v>---</v>
      </c>
      <c r="V33" s="39">
        <f>'Wheat Annual Balance Sheet'!$AF$32</f>
        <v>66</v>
      </c>
      <c r="W33" s="39">
        <f>'Wheat Annual Balance Sheet'!$AF$31</f>
        <v>55</v>
      </c>
      <c r="X33" s="40">
        <f>'Wheat Annual Balance Sheet'!$AF$34</f>
        <v>0.24941582850756885</v>
      </c>
      <c r="Y33" s="41">
        <f>'Wheat Annual Balance Sheet'!$AF$36</f>
        <v>3.56</v>
      </c>
      <c r="Z33" s="41">
        <f>'Wheat Annual Balance Sheet'!$AF$37</f>
        <v>3.86</v>
      </c>
      <c r="AA33" s="41">
        <f>'Wheat Annual Balance Sheet'!$AF$38</f>
        <v>2.8</v>
      </c>
      <c r="AB33" s="42">
        <f>'Wheat Annual Balance Sheet'!$AF$39</f>
        <v>1.2714285714285716</v>
      </c>
      <c r="AC33" s="41">
        <f t="shared" si="0"/>
        <v>41.01473232503963</v>
      </c>
      <c r="AD33" s="43">
        <v>2002</v>
      </c>
      <c r="AH33" s="32" t="s">
        <v>78</v>
      </c>
      <c r="AI33" s="32">
        <v>-0.07572343956342366</v>
      </c>
      <c r="AJ33" s="3"/>
      <c r="AK33" s="3"/>
      <c r="AL33" s="3"/>
      <c r="AM33" s="3"/>
      <c r="AN33" s="3"/>
      <c r="AO33" s="3"/>
      <c r="AP33" s="3"/>
    </row>
    <row r="34" spans="2:42" ht="14.25">
      <c r="B34" s="37" t="s">
        <v>105</v>
      </c>
      <c r="C34" s="38">
        <f>'Wheat Annual Balance Sheet'!$AG$8</f>
        <v>62.1</v>
      </c>
      <c r="D34" s="38">
        <f>'Wheat Annual Balance Sheet'!$AG$9</f>
        <v>53.1</v>
      </c>
      <c r="E34" s="38">
        <f>'Wheat Annual Balance Sheet'!$AG$47</f>
        <v>32.583</v>
      </c>
      <c r="F34" s="38">
        <f>'Wheat Annual Balance Sheet'!$AG$10</f>
        <v>44.16195856873823</v>
      </c>
      <c r="G34" s="39">
        <f>'Wheat Annual Balance Sheet'!$AG$12</f>
        <v>2345</v>
      </c>
      <c r="H34" s="39">
        <f>'Wheat Annual Balance Sheet'!$AG$13</f>
        <v>491</v>
      </c>
      <c r="I34" s="39">
        <f>'Wheat Annual Balance Sheet'!$AG$14</f>
        <v>63</v>
      </c>
      <c r="J34" s="39">
        <f>'Wheat Annual Balance Sheet'!$AG$15</f>
        <v>2899</v>
      </c>
      <c r="K34" s="39">
        <f>'Wheat Annual Balance Sheet'!$AG$17</f>
        <v>80</v>
      </c>
      <c r="L34" s="39">
        <f>'Wheat Annual Balance Sheet'!$AG$18</f>
        <v>911</v>
      </c>
      <c r="M34" s="39">
        <f>'Wheat Annual Balance Sheet'!$AG$19</f>
        <v>203</v>
      </c>
      <c r="N34" s="39">
        <f>'Wheat Annual Balance Sheet'!$AG$20</f>
        <v>1194</v>
      </c>
      <c r="O34" s="39">
        <f>'Wheat Annual Balance Sheet'!$AG$22</f>
        <v>1128</v>
      </c>
      <c r="P34" s="39">
        <f>'Wheat Annual Balance Sheet'!$AG$23</f>
        <v>30.8</v>
      </c>
      <c r="Q34" s="39">
        <f>'Wheat Annual Balance Sheet'!$AG$24</f>
        <v>1158.8</v>
      </c>
      <c r="R34" s="39">
        <f>'Wheat Annual Balance Sheet'!$AG$26</f>
        <v>2352.8</v>
      </c>
      <c r="S34" s="39">
        <f>'Wheat Annual Balance Sheet'!$AG$28</f>
        <v>546.1999999999998</v>
      </c>
      <c r="T34" s="39">
        <f>'Wheat Annual Balance Sheet'!$AG$29</f>
        <v>485.1999999999998</v>
      </c>
      <c r="U34" s="39" t="str">
        <f>'Wheat Annual Balance Sheet'!$AG$30</f>
        <v>---</v>
      </c>
      <c r="V34" s="39">
        <f>'Wheat Annual Balance Sheet'!$AG$32</f>
        <v>61</v>
      </c>
      <c r="W34" s="39">
        <f>'Wheat Annual Balance Sheet'!$AG$31</f>
        <v>37</v>
      </c>
      <c r="X34" s="40">
        <f>'Wheat Annual Balance Sheet'!$AG$34</f>
        <v>0.23214892893573605</v>
      </c>
      <c r="Y34" s="41">
        <f>'Wheat Annual Balance Sheet'!$AG$36</f>
        <v>3.4</v>
      </c>
      <c r="Z34" s="41">
        <f>'Wheat Annual Balance Sheet'!$AG$37</f>
        <v>3.86</v>
      </c>
      <c r="AA34" s="41">
        <f>'Wheat Annual Balance Sheet'!$AG$38</f>
        <v>2.8</v>
      </c>
      <c r="AB34" s="42">
        <f>'Wheat Annual Balance Sheet'!$AG$39</f>
        <v>1.2142857142857144</v>
      </c>
      <c r="AC34" s="41">
        <f t="shared" si="0"/>
        <v>41.36302683394888</v>
      </c>
      <c r="AD34" s="43">
        <v>2003</v>
      </c>
      <c r="AH34" s="32" t="s">
        <v>79</v>
      </c>
      <c r="AI34" s="32">
        <v>2.3729454572152635</v>
      </c>
      <c r="AJ34" s="3"/>
      <c r="AK34" s="3"/>
      <c r="AL34" s="3"/>
      <c r="AM34" s="3"/>
      <c r="AN34" s="3"/>
      <c r="AO34" s="3"/>
      <c r="AP34" s="3"/>
    </row>
    <row r="35" spans="2:42" ht="15" thickBot="1">
      <c r="B35" s="37" t="s">
        <v>113</v>
      </c>
      <c r="C35" s="38">
        <f>'Wheat Annual Balance Sheet'!$AH$8</f>
        <v>59.7</v>
      </c>
      <c r="D35" s="38">
        <f>'Wheat Annual Balance Sheet'!$AH$9</f>
        <v>50</v>
      </c>
      <c r="E35" s="38">
        <f>'Wheat Annual Balance Sheet'!$AH$47</f>
        <v>30.778</v>
      </c>
      <c r="F35" s="38">
        <f>'Wheat Annual Balance Sheet'!$AH$10</f>
        <v>43.16</v>
      </c>
      <c r="G35" s="39">
        <f>'Wheat Annual Balance Sheet'!$AH$12</f>
        <v>2158</v>
      </c>
      <c r="H35" s="39">
        <f>'Wheat Annual Balance Sheet'!$AH$13</f>
        <v>546</v>
      </c>
      <c r="I35" s="39">
        <f>'Wheat Annual Balance Sheet'!$AH$14</f>
        <v>71</v>
      </c>
      <c r="J35" s="39">
        <f>'Wheat Annual Balance Sheet'!$AH$15</f>
        <v>2775</v>
      </c>
      <c r="K35" s="39">
        <f>'Wheat Annual Balance Sheet'!$AH$17</f>
        <v>78</v>
      </c>
      <c r="L35" s="39">
        <f>'Wheat Annual Balance Sheet'!$AH$18</f>
        <v>910</v>
      </c>
      <c r="M35" s="39">
        <f>'Wheat Annual Balance Sheet'!$AH$19</f>
        <v>185</v>
      </c>
      <c r="N35" s="39">
        <f>'Wheat Annual Balance Sheet'!$AH$20</f>
        <v>1173</v>
      </c>
      <c r="O35" s="39">
        <f>'Wheat Annual Balance Sheet'!$AH$22</f>
        <v>1032</v>
      </c>
      <c r="P35" s="39">
        <f>'Wheat Annual Balance Sheet'!$AH$23</f>
        <v>30.8</v>
      </c>
      <c r="Q35" s="39">
        <f>'Wheat Annual Balance Sheet'!$AH$24</f>
        <v>1062.8</v>
      </c>
      <c r="R35" s="39">
        <f>'Wheat Annual Balance Sheet'!$AH$26</f>
        <v>2235.8</v>
      </c>
      <c r="S35" s="39">
        <f>'Wheat Annual Balance Sheet'!$AH$28</f>
        <v>539.1999999999998</v>
      </c>
      <c r="T35" s="39">
        <f>'Wheat Annual Balance Sheet'!$AH$29</f>
        <v>485.1999999999998</v>
      </c>
      <c r="U35" s="39" t="str">
        <f>'Wheat Annual Balance Sheet'!$AH$30</f>
        <v>---</v>
      </c>
      <c r="V35" s="39">
        <f>'Wheat Annual Balance Sheet'!$AH$32</f>
        <v>54</v>
      </c>
      <c r="W35" s="39">
        <f>'Wheat Annual Balance Sheet'!$AH$31</f>
        <v>58</v>
      </c>
      <c r="X35" s="40">
        <f>'Wheat Annual Balance Sheet'!$AH$34</f>
        <v>0.24116647285088103</v>
      </c>
      <c r="Y35" s="41">
        <f>'Wheat Annual Balance Sheet'!$AH$36</f>
        <v>3.4</v>
      </c>
      <c r="Z35" s="41">
        <f>'Wheat Annual Balance Sheet'!$AH$37</f>
        <v>0</v>
      </c>
      <c r="AA35" s="41">
        <f>'Wheat Annual Balance Sheet'!$AH$38</f>
        <v>3.39</v>
      </c>
      <c r="AB35" s="42">
        <f>'Wheat Annual Balance Sheet'!$AH$39</f>
        <v>1.0029498525073746</v>
      </c>
      <c r="AC35" s="41">
        <f t="shared" si="0"/>
        <v>41.71132134285813</v>
      </c>
      <c r="AD35" s="43">
        <v>2004</v>
      </c>
      <c r="AH35" s="33" t="s">
        <v>80</v>
      </c>
      <c r="AI35" s="33">
        <v>15</v>
      </c>
      <c r="AJ35" s="3"/>
      <c r="AK35" s="3"/>
      <c r="AL35" s="3"/>
      <c r="AM35" s="3"/>
      <c r="AN35" s="3"/>
      <c r="AO35" s="3"/>
      <c r="AP35" s="3"/>
    </row>
    <row r="36" spans="2:42" ht="14.25">
      <c r="B36" s="37" t="s">
        <v>114</v>
      </c>
      <c r="C36" s="38">
        <f>'Wheat Annual Balance Sheet'!$AI$8</f>
        <v>57.2</v>
      </c>
      <c r="D36" s="38">
        <f>'Wheat Annual Balance Sheet'!$AI$9</f>
        <v>50.1</v>
      </c>
      <c r="E36" s="38">
        <f>'Wheat Annual Balance Sheet'!$AI$47</f>
        <v>30.049</v>
      </c>
      <c r="F36" s="38">
        <f>'Wheat Annual Balance Sheet'!$AI$10</f>
        <v>42.01596806387226</v>
      </c>
      <c r="G36" s="39">
        <f>'Wheat Annual Balance Sheet'!$AI$12</f>
        <v>2105</v>
      </c>
      <c r="H36" s="39">
        <f>'Wheat Annual Balance Sheet'!$AI$13</f>
        <v>540</v>
      </c>
      <c r="I36" s="39">
        <f>'Wheat Annual Balance Sheet'!$AI$14</f>
        <v>82</v>
      </c>
      <c r="J36" s="39">
        <f>'Wheat Annual Balance Sheet'!$AI$15</f>
        <v>2727</v>
      </c>
      <c r="K36" s="39">
        <f>'Wheat Annual Balance Sheet'!$AI$17</f>
        <v>78</v>
      </c>
      <c r="L36" s="39">
        <f>'Wheat Annual Balance Sheet'!$AI$18</f>
        <v>915</v>
      </c>
      <c r="M36" s="39">
        <f>'Wheat Annual Balance Sheet'!$AI$19</f>
        <v>153</v>
      </c>
      <c r="N36" s="39">
        <f>'Wheat Annual Balance Sheet'!$AI$20</f>
        <v>1146</v>
      </c>
      <c r="O36" s="39">
        <f>'Wheat Annual Balance Sheet'!$AI$22</f>
        <v>978</v>
      </c>
      <c r="P36" s="39">
        <f>'Wheat Annual Balance Sheet'!$AI$23</f>
        <v>30.8</v>
      </c>
      <c r="Q36" s="39">
        <f>'Wheat Annual Balance Sheet'!$AI$24</f>
        <v>1008.8</v>
      </c>
      <c r="R36" s="39">
        <f>'Wheat Annual Balance Sheet'!$AI$26</f>
        <v>2154.8</v>
      </c>
      <c r="S36" s="39">
        <f>'Wheat Annual Balance Sheet'!$AI$28</f>
        <v>572.1999999999998</v>
      </c>
      <c r="T36" s="39">
        <f>'Wheat Annual Balance Sheet'!$AI$29</f>
        <v>529.1999999999998</v>
      </c>
      <c r="U36" s="39" t="str">
        <f>'Wheat Annual Balance Sheet'!$AI$30</f>
        <v>---</v>
      </c>
      <c r="V36" s="39">
        <f>'Wheat Annual Balance Sheet'!$AI$32</f>
        <v>43</v>
      </c>
      <c r="W36" s="39">
        <f>'Wheat Annual Balance Sheet'!$AI$31</f>
        <v>42</v>
      </c>
      <c r="X36" s="40">
        <f>'Wheat Annual Balance Sheet'!$AI$34</f>
        <v>0.26554668646742147</v>
      </c>
      <c r="Y36" s="41">
        <f>'Wheat Annual Balance Sheet'!$AI$36</f>
        <v>3.42</v>
      </c>
      <c r="Z36" s="41">
        <f>'Wheat Annual Balance Sheet'!$AI$37</f>
        <v>0</v>
      </c>
      <c r="AA36" s="41">
        <f>'Wheat Annual Balance Sheet'!$AI$38</f>
        <v>2.85</v>
      </c>
      <c r="AB36" s="42">
        <f>'Wheat Annual Balance Sheet'!$AI$39</f>
        <v>1.2</v>
      </c>
      <c r="AC36" s="41">
        <f t="shared" si="0"/>
        <v>42.059615851767376</v>
      </c>
      <c r="AD36" s="43">
        <v>2005</v>
      </c>
      <c r="AH36" s="3"/>
      <c r="AI36" s="3"/>
      <c r="AJ36" s="3"/>
      <c r="AK36" s="3"/>
      <c r="AL36" s="3"/>
      <c r="AM36" s="3"/>
      <c r="AN36" s="3"/>
      <c r="AO36" s="3"/>
      <c r="AP36" s="3"/>
    </row>
    <row r="37" spans="2:42" ht="15" thickBot="1">
      <c r="B37" s="37" t="s">
        <v>116</v>
      </c>
      <c r="C37" s="38">
        <f>'Wheat Annual Balance Sheet'!$AJ$8</f>
        <v>57.3</v>
      </c>
      <c r="D37" s="38">
        <f>'Wheat Annual Balance Sheet'!$AJ$9</f>
        <v>46.8</v>
      </c>
      <c r="E37" s="38">
        <f>'Wheat Annual Balance Sheet'!$AJ$47</f>
        <v>29.9</v>
      </c>
      <c r="F37" s="38">
        <f>'Wheat Annual Balance Sheet'!$AJ$10</f>
        <v>38.71794871794872</v>
      </c>
      <c r="G37" s="39">
        <f>'Wheat Annual Balance Sheet'!$AJ$12</f>
        <v>1812</v>
      </c>
      <c r="H37" s="39">
        <f>'Wheat Annual Balance Sheet'!$AJ$13</f>
        <v>571</v>
      </c>
      <c r="I37" s="39">
        <f>'Wheat Annual Balance Sheet'!$AJ$14</f>
        <v>122</v>
      </c>
      <c r="J37" s="39">
        <f>'Wheat Annual Balance Sheet'!$AJ$15</f>
        <v>2505</v>
      </c>
      <c r="K37" s="39">
        <f>'Wheat Annual Balance Sheet'!$AJ$17</f>
        <v>81</v>
      </c>
      <c r="L37" s="39">
        <f>'Wheat Annual Balance Sheet'!$AJ$18</f>
        <v>934</v>
      </c>
      <c r="M37" s="39">
        <f>'Wheat Annual Balance Sheet'!$AJ$19</f>
        <v>125</v>
      </c>
      <c r="N37" s="39">
        <f>'Wheat Annual Balance Sheet'!$AJ$20</f>
        <v>1140</v>
      </c>
      <c r="O37" s="39">
        <f>'Wheat Annual Balance Sheet'!$AJ$22</f>
        <v>878</v>
      </c>
      <c r="P37" s="39">
        <f>'Wheat Annual Balance Sheet'!$AJ$23</f>
        <v>31</v>
      </c>
      <c r="Q37" s="39">
        <f>'Wheat Annual Balance Sheet'!$AJ$24</f>
        <v>909</v>
      </c>
      <c r="R37" s="39">
        <f>'Wheat Annual Balance Sheet'!$AJ$26</f>
        <v>2049</v>
      </c>
      <c r="S37" s="39">
        <f>'Wheat Annual Balance Sheet'!$AJ$28</f>
        <v>456</v>
      </c>
      <c r="T37" s="39">
        <f>'Wheat Annual Balance Sheet'!$AJ$29</f>
        <v>415</v>
      </c>
      <c r="U37" s="39">
        <f>'Wheat Annual Balance Sheet'!$AJ$30</f>
        <v>0</v>
      </c>
      <c r="V37" s="39">
        <f>'Wheat Annual Balance Sheet'!$AJ$32</f>
        <v>41</v>
      </c>
      <c r="W37" s="39">
        <f>'Wheat Annual Balance Sheet'!$AJ$31</f>
        <v>14</v>
      </c>
      <c r="X37" s="40">
        <f>'Wheat Annual Balance Sheet'!$AJ$34</f>
        <v>0.2225475841874085</v>
      </c>
      <c r="Y37" s="41">
        <f>'Wheat Annual Balance Sheet'!$AJ$36</f>
        <v>4.26</v>
      </c>
      <c r="Z37" s="41">
        <f>'Wheat Annual Balance Sheet'!$AJ$37</f>
        <v>0</v>
      </c>
      <c r="AA37" s="41">
        <f>'Wheat Annual Balance Sheet'!$AJ$38</f>
        <v>0</v>
      </c>
      <c r="AB37" s="42">
        <f>'Wheat Annual Balance Sheet'!$AJ$39</f>
        <v>0</v>
      </c>
      <c r="AC37" s="41">
        <f t="shared" si="0"/>
        <v>42.407910360676624</v>
      </c>
      <c r="AD37" s="43">
        <v>2006</v>
      </c>
      <c r="AH37" s="3" t="s">
        <v>81</v>
      </c>
      <c r="AI37" s="3"/>
      <c r="AJ37" s="3"/>
      <c r="AK37" s="3"/>
      <c r="AL37" s="3"/>
      <c r="AM37" s="3"/>
      <c r="AN37" s="3"/>
      <c r="AO37" s="3"/>
      <c r="AP37" s="3"/>
    </row>
    <row r="38" spans="2:42" ht="14.25">
      <c r="B38" s="37" t="s">
        <v>118</v>
      </c>
      <c r="C38" s="38">
        <f>'Wheat Annual Balance Sheet'!$AK$8</f>
        <v>60.4</v>
      </c>
      <c r="D38" s="38">
        <f>'Wheat Annual Balance Sheet'!$AK$9</f>
        <v>51</v>
      </c>
      <c r="E38" s="38">
        <f>'Wheat Annual Balance Sheet'!$AK$47</f>
        <v>31.9</v>
      </c>
      <c r="F38" s="38">
        <f>'Wheat Annual Balance Sheet'!$AK$10</f>
        <v>40.5</v>
      </c>
      <c r="G38" s="39">
        <f>'Wheat Annual Balance Sheet'!$AK$12</f>
        <v>2065.5</v>
      </c>
      <c r="H38" s="39">
        <f>'Wheat Annual Balance Sheet'!$AK$13</f>
        <v>456</v>
      </c>
      <c r="I38" s="39">
        <f>'Wheat Annual Balance Sheet'!$AK$14</f>
        <v>113</v>
      </c>
      <c r="J38" s="39">
        <f>'Wheat Annual Balance Sheet'!$AK$15</f>
        <v>2634.5</v>
      </c>
      <c r="K38" s="39">
        <f>'Wheat Annual Balance Sheet'!$AK$17</f>
        <v>88</v>
      </c>
      <c r="L38" s="39">
        <f>'Wheat Annual Balance Sheet'!$AK$18</f>
        <v>948</v>
      </c>
      <c r="M38" s="39">
        <f>'Wheat Annual Balance Sheet'!$AK$19</f>
        <v>30</v>
      </c>
      <c r="N38" s="39">
        <f>'Wheat Annual Balance Sheet'!$AK$20</f>
        <v>1066</v>
      </c>
      <c r="O38" s="39">
        <f>'Wheat Annual Balance Sheet'!$AK$22</f>
        <v>1233</v>
      </c>
      <c r="P38" s="39">
        <f>'Wheat Annual Balance Sheet'!$AK$23</f>
        <v>31</v>
      </c>
      <c r="Q38" s="39">
        <f>'Wheat Annual Balance Sheet'!$AK$24</f>
        <v>1264</v>
      </c>
      <c r="R38" s="39">
        <f>'Wheat Annual Balance Sheet'!$AK$26</f>
        <v>2330</v>
      </c>
      <c r="S38" s="39">
        <f>'Wheat Annual Balance Sheet'!$AK$28</f>
        <v>306</v>
      </c>
      <c r="T38" s="39">
        <f>'Wheat Annual Balance Sheet'!$AK$29</f>
        <v>306</v>
      </c>
      <c r="U38" s="39">
        <f>'Wheat Annual Balance Sheet'!$AK$30</f>
        <v>0</v>
      </c>
      <c r="V38" s="39">
        <f>'Wheat Annual Balance Sheet'!$AK$32</f>
        <v>0</v>
      </c>
      <c r="W38" s="39">
        <f>'Wheat Annual Balance Sheet'!$AK$31</f>
        <v>1</v>
      </c>
      <c r="X38" s="40">
        <f>'Wheat Annual Balance Sheet'!$AK$34</f>
        <v>0.1313304721030043</v>
      </c>
      <c r="Y38" s="41">
        <f>'Wheat Annual Balance Sheet'!$AK$36</f>
        <v>6.48</v>
      </c>
      <c r="Z38" s="41">
        <f>'Wheat Annual Balance Sheet'!$AK$37</f>
        <v>0</v>
      </c>
      <c r="AA38" s="41">
        <f>'Wheat Annual Balance Sheet'!$AK$38</f>
        <v>0</v>
      </c>
      <c r="AB38" s="42">
        <f>'Wheat Annual Balance Sheet'!$AK$39</f>
        <v>0</v>
      </c>
      <c r="AC38" s="41">
        <f t="shared" si="0"/>
        <v>42.756204869585986</v>
      </c>
      <c r="AD38" s="43">
        <v>2007</v>
      </c>
      <c r="AH38" s="34"/>
      <c r="AI38" s="34" t="s">
        <v>82</v>
      </c>
      <c r="AJ38" s="34" t="s">
        <v>83</v>
      </c>
      <c r="AK38" s="34" t="s">
        <v>84</v>
      </c>
      <c r="AL38" s="34" t="s">
        <v>85</v>
      </c>
      <c r="AM38" s="34" t="s">
        <v>86</v>
      </c>
      <c r="AN38" s="3"/>
      <c r="AO38" s="3"/>
      <c r="AP38" s="3"/>
    </row>
    <row r="39" spans="2:42" ht="14.25">
      <c r="B39" s="37" t="s">
        <v>120</v>
      </c>
      <c r="C39" s="44">
        <f>'Wheat Annual Balance Sheet'!$AL$8</f>
        <v>63.2</v>
      </c>
      <c r="D39" s="44">
        <f>'Wheat Annual Balance Sheet'!$AL$9</f>
        <v>55.7</v>
      </c>
      <c r="E39" s="44">
        <f>'Wheat Annual Balance Sheet'!AL47</f>
        <v>32.5</v>
      </c>
      <c r="F39" s="44">
        <f>'Wheat Annual Balance Sheet'!$AL$10</f>
        <v>44.86535008976661</v>
      </c>
      <c r="G39" s="45">
        <f>'Wheat Annual Balance Sheet'!$AL$12</f>
        <v>2499</v>
      </c>
      <c r="H39" s="45">
        <f>'Wheat Annual Balance Sheet'!$AL$13</f>
        <v>306</v>
      </c>
      <c r="I39" s="45">
        <f>'Wheat Annual Balance Sheet'!$AL$14</f>
        <v>127</v>
      </c>
      <c r="J39" s="45">
        <f>'Wheat Annual Balance Sheet'!$AL$15</f>
        <v>2932</v>
      </c>
      <c r="K39" s="45">
        <f>'Wheat Annual Balance Sheet'!$AL$17</f>
        <v>78</v>
      </c>
      <c r="L39" s="45">
        <f>'Wheat Annual Balance Sheet'!$AL$18</f>
        <v>927</v>
      </c>
      <c r="M39" s="45">
        <f>'Wheat Annual Balance Sheet'!$AL$19</f>
        <v>255</v>
      </c>
      <c r="N39" s="45">
        <f>'Wheat Annual Balance Sheet'!$AL$20</f>
        <v>1260</v>
      </c>
      <c r="O39" s="45">
        <f>'Wheat Annual Balance Sheet'!$AL$22</f>
        <v>984</v>
      </c>
      <c r="P39" s="45">
        <f>'Wheat Annual Balance Sheet'!$AL$23</f>
        <v>31</v>
      </c>
      <c r="Q39" s="45">
        <f>'Wheat Annual Balance Sheet'!$AL$24</f>
        <v>1015</v>
      </c>
      <c r="R39" s="45">
        <f>'Wheat Annual Balance Sheet'!$AL$26</f>
        <v>2275</v>
      </c>
      <c r="S39" s="45">
        <f>'Wheat Annual Balance Sheet'!$AL$28</f>
        <v>657</v>
      </c>
      <c r="T39" s="45">
        <f>'Wheat Annual Balance Sheet'!$AL$29</f>
        <v>657</v>
      </c>
      <c r="U39" s="45">
        <f>'Wheat Annual Balance Sheet'!$AL$30</f>
        <v>0</v>
      </c>
      <c r="V39" s="45">
        <f>'Wheat Annual Balance Sheet'!$AL$32</f>
        <v>0</v>
      </c>
      <c r="W39" s="45">
        <f>'Wheat Annual Balance Sheet'!$AL$31</f>
        <v>27</v>
      </c>
      <c r="X39" s="46">
        <f>'Wheat Annual Balance Sheet'!$AL$34</f>
        <v>0.2887912087912088</v>
      </c>
      <c r="Y39" s="47">
        <f>'Wheat Annual Balance Sheet'!$AL$36</f>
        <v>6.78</v>
      </c>
      <c r="Z39" s="47">
        <f>'Wheat Annual Balance Sheet'!$AL$37</f>
        <v>0</v>
      </c>
      <c r="AA39" s="47">
        <f>'Wheat Annual Balance Sheet'!$AL$38</f>
        <v>0</v>
      </c>
      <c r="AB39" s="48">
        <f>'Wheat Annual Balance Sheet'!$AL$39</f>
        <v>0</v>
      </c>
      <c r="AC39" s="41">
        <f t="shared" si="0"/>
        <v>43.104499378495234</v>
      </c>
      <c r="AD39" s="49">
        <v>2008</v>
      </c>
      <c r="AH39" s="32" t="s">
        <v>87</v>
      </c>
      <c r="AI39" s="32">
        <v>1</v>
      </c>
      <c r="AJ39" s="32">
        <v>0.08163346195752297</v>
      </c>
      <c r="AK39" s="32">
        <v>0.08163346195752297</v>
      </c>
      <c r="AL39" s="32">
        <v>0.014497486158544447</v>
      </c>
      <c r="AM39" s="32">
        <v>0.9060029456429549</v>
      </c>
      <c r="AN39" s="3"/>
      <c r="AO39" s="3"/>
      <c r="AP39" s="3"/>
    </row>
    <row r="40" spans="2:42" ht="14.25">
      <c r="B40" s="37" t="s">
        <v>123</v>
      </c>
      <c r="C40" s="44">
        <f>'Wheat Annual Balance Sheet'!$AM$8</f>
        <v>59.2</v>
      </c>
      <c r="D40" s="44">
        <f>'Wheat Annual Balance Sheet'!$AM$9</f>
        <v>49.88</v>
      </c>
      <c r="E40" s="44">
        <f>'Wheat Annual Balance Sheet'!$AM$47</f>
        <v>30.2</v>
      </c>
      <c r="F40" s="44">
        <f>'Wheat Annual Balance Sheet'!$AM$10</f>
        <v>44.46</v>
      </c>
      <c r="G40" s="45">
        <f>'Wheat Annual Balance Sheet'!$AM$12</f>
        <v>2217.6648</v>
      </c>
      <c r="H40" s="45">
        <f>'Wheat Annual Balance Sheet'!$AM$13</f>
        <v>657</v>
      </c>
      <c r="I40" s="45">
        <f>'Wheat Annual Balance Sheet'!$AM$14</f>
        <v>119</v>
      </c>
      <c r="J40" s="45">
        <f>'Wheat Annual Balance Sheet'!$AM$15</f>
        <v>2993.6648</v>
      </c>
      <c r="K40" s="45">
        <f>'Wheat Annual Balance Sheet'!$AM$17</f>
        <v>69</v>
      </c>
      <c r="L40" s="45">
        <f>'Wheat Annual Balance Sheet'!$AM$18</f>
        <v>919</v>
      </c>
      <c r="M40" s="45">
        <f>'Wheat Annual Balance Sheet'!$AM$19</f>
        <v>149</v>
      </c>
      <c r="N40" s="45">
        <f>'Wheat Annual Balance Sheet'!$AM$20</f>
        <v>1137</v>
      </c>
      <c r="O40" s="45">
        <f>'Wheat Annual Balance Sheet'!$AM$22</f>
        <v>850</v>
      </c>
      <c r="P40" s="45">
        <f>'Wheat Annual Balance Sheet'!$AM$23</f>
        <v>31</v>
      </c>
      <c r="Q40" s="45">
        <f>'Wheat Annual Balance Sheet'!$AM$24</f>
        <v>881</v>
      </c>
      <c r="R40" s="45">
        <f>'Wheat Annual Balance Sheet'!$AM$26</f>
        <v>2018</v>
      </c>
      <c r="S40" s="45">
        <f>'Wheat Annual Balance Sheet'!$AM$28</f>
        <v>975.6648</v>
      </c>
      <c r="T40" s="45">
        <f>'Wheat Annual Balance Sheet'!$AM$29</f>
        <v>975.6648</v>
      </c>
      <c r="U40" s="45">
        <f>'Wheat Annual Balance Sheet'!$AM$30</f>
        <v>0</v>
      </c>
      <c r="V40" s="45">
        <f>'Wheat Annual Balance Sheet'!$AM$32</f>
        <v>0</v>
      </c>
      <c r="W40" s="45">
        <f>'Wheat Annual Balance Sheet'!$AM$31</f>
        <v>51</v>
      </c>
      <c r="X40" s="46">
        <f>'Wheat Annual Balance Sheet'!$AM$34</f>
        <v>0.4834810703666997</v>
      </c>
      <c r="Y40" s="47">
        <f>'Wheat Annual Balance Sheet'!$AM$36</f>
        <v>4.87</v>
      </c>
      <c r="Z40" s="47">
        <f>'Wheat Annual Balance Sheet'!$AM$37</f>
        <v>0</v>
      </c>
      <c r="AA40" s="47">
        <f>'Wheat Annual Balance Sheet'!$AM$38</f>
        <v>0</v>
      </c>
      <c r="AB40" s="48">
        <f>'Wheat Annual Balance Sheet'!$AM$39</f>
        <v>0</v>
      </c>
      <c r="AC40" s="47">
        <f aca="true" t="shared" si="1" ref="AC40:AC45">$AI$104+($AI$105*AD40)</f>
        <v>43.45279388740448</v>
      </c>
      <c r="AD40" s="49">
        <v>2009</v>
      </c>
      <c r="AH40" s="32" t="s">
        <v>88</v>
      </c>
      <c r="AI40" s="32">
        <v>13</v>
      </c>
      <c r="AJ40" s="32">
        <v>73.20131185794123</v>
      </c>
      <c r="AK40" s="32">
        <v>5.630870142918557</v>
      </c>
      <c r="AL40" s="32"/>
      <c r="AM40" s="32"/>
      <c r="AN40" s="3"/>
      <c r="AO40" s="3"/>
      <c r="AP40" s="3"/>
    </row>
    <row r="41" spans="2:42" ht="15" thickBot="1">
      <c r="B41" s="37">
        <v>10</v>
      </c>
      <c r="C41" s="44">
        <f>'Wheat Annual Balance Sheet'!$AN$8</f>
        <v>53.6</v>
      </c>
      <c r="D41" s="44">
        <f>'Wheat Annual Balance Sheet'!$AN$9</f>
        <v>47.61</v>
      </c>
      <c r="E41" s="44">
        <f>'Wheat Annual Balance Sheet'!$AN$47</f>
        <v>27.8</v>
      </c>
      <c r="F41" s="44">
        <f>'Wheat Annual Balance Sheet'!$AN$10</f>
        <v>46.347</v>
      </c>
      <c r="G41" s="45">
        <f>'Wheat Annual Balance Sheet'!$AN$12</f>
        <v>2206.58067</v>
      </c>
      <c r="H41" s="45">
        <f>'Wheat Annual Balance Sheet'!$AN$13</f>
        <v>975.6648</v>
      </c>
      <c r="I41" s="45">
        <f>'Wheat Annual Balance Sheet'!$AN$14</f>
        <v>97</v>
      </c>
      <c r="J41" s="45">
        <f>'Wheat Annual Balance Sheet'!$AN$15</f>
        <v>3279.24547</v>
      </c>
      <c r="K41" s="45">
        <f>'Wheat Annual Balance Sheet'!$AN$17</f>
        <v>71</v>
      </c>
      <c r="L41" s="45">
        <f>'Wheat Annual Balance Sheet'!$AN$18</f>
        <v>926</v>
      </c>
      <c r="M41" s="45">
        <f>'Wheat Annual Balance Sheet'!$AN$19</f>
        <v>132</v>
      </c>
      <c r="N41" s="45">
        <f>'Wheat Annual Balance Sheet'!$AN$20</f>
        <v>1129</v>
      </c>
      <c r="O41" s="45">
        <f>'Wheat Annual Balance Sheet'!$AN$22</f>
        <v>1258</v>
      </c>
      <c r="P41" s="45">
        <f>'Wheat Annual Balance Sheet'!$AN$23</f>
        <v>31</v>
      </c>
      <c r="Q41" s="45">
        <f>'Wheat Annual Balance Sheet'!$AN$24</f>
        <v>1289</v>
      </c>
      <c r="R41" s="45">
        <f>'Wheat Annual Balance Sheet'!$AN$26</f>
        <v>2418</v>
      </c>
      <c r="S41" s="45">
        <f>'Wheat Annual Balance Sheet'!$AN$28</f>
        <v>861.2454699999998</v>
      </c>
      <c r="T41" s="45">
        <f>'Wheat Annual Balance Sheet'!$AN$29</f>
        <v>861.2454699999998</v>
      </c>
      <c r="U41" s="45">
        <f>'Wheat Annual Balance Sheet'!$AN$30</f>
        <v>0</v>
      </c>
      <c r="V41" s="45">
        <f>'Wheat Annual Balance Sheet'!$AN$32</f>
        <v>0</v>
      </c>
      <c r="W41" s="45">
        <f>'Wheat Annual Balance Sheet'!$AN$31</f>
        <v>15</v>
      </c>
      <c r="X41" s="46">
        <f>'Wheat Annual Balance Sheet'!$AN$34</f>
        <v>0.35618092224979314</v>
      </c>
      <c r="Y41" s="47">
        <f>'Wheat Annual Balance Sheet'!$AN$36</f>
        <v>5.7</v>
      </c>
      <c r="Z41" s="47">
        <f>'Wheat Annual Balance Sheet'!$AN$37</f>
        <v>0</v>
      </c>
      <c r="AA41" s="47">
        <f>'Wheat Annual Balance Sheet'!$AN$38</f>
        <v>0</v>
      </c>
      <c r="AB41" s="48">
        <f>'Wheat Annual Balance Sheet'!$AN$39</f>
        <v>0</v>
      </c>
      <c r="AC41" s="47">
        <f t="shared" si="1"/>
        <v>43.80108839631373</v>
      </c>
      <c r="AD41" s="49">
        <v>2010</v>
      </c>
      <c r="AH41" s="33" t="s">
        <v>59</v>
      </c>
      <c r="AI41" s="33">
        <v>14</v>
      </c>
      <c r="AJ41" s="33">
        <v>73.28294531989876</v>
      </c>
      <c r="AK41" s="33"/>
      <c r="AL41" s="33"/>
      <c r="AM41" s="33"/>
      <c r="AN41" s="3"/>
      <c r="AO41" s="3"/>
      <c r="AP41" s="3"/>
    </row>
    <row r="42" spans="2:42" ht="15" thickBot="1">
      <c r="B42" s="37">
        <v>11</v>
      </c>
      <c r="C42" s="44">
        <f>'Wheat Annual Balance Sheet'!$AO$8</f>
        <v>54.4</v>
      </c>
      <c r="D42" s="44">
        <f>'Wheat Annual Balance Sheet'!$AO$9</f>
        <v>45.715</v>
      </c>
      <c r="E42" s="44">
        <f>'Wheat Annual Balance Sheet'!$AO$47</f>
        <v>29.6</v>
      </c>
      <c r="F42" s="44">
        <f>'Wheat Annual Balance Sheet'!$AO$10</f>
        <v>43.74</v>
      </c>
      <c r="G42" s="45">
        <f>'Wheat Annual Balance Sheet'!$AO$12</f>
        <v>1999.5741000000003</v>
      </c>
      <c r="H42" s="45">
        <f>'Wheat Annual Balance Sheet'!$AO$13</f>
        <v>862</v>
      </c>
      <c r="I42" s="45">
        <f>'Wheat Annual Balance Sheet'!$AO$14</f>
        <v>112</v>
      </c>
      <c r="J42" s="45">
        <f>'Wheat Annual Balance Sheet'!$AO$15</f>
        <v>2973.5741000000003</v>
      </c>
      <c r="K42" s="45">
        <f>'Wheat Annual Balance Sheet'!$AO$17</f>
        <v>76</v>
      </c>
      <c r="L42" s="45">
        <f>'Wheat Annual Balance Sheet'!$AO$18</f>
        <v>941</v>
      </c>
      <c r="M42" s="45">
        <f>'Wheat Annual Balance Sheet'!$AO$19</f>
        <v>166</v>
      </c>
      <c r="N42" s="45">
        <f>'Wheat Annual Balance Sheet'!$AO$20</f>
        <v>1183</v>
      </c>
      <c r="O42" s="45">
        <f>'Wheat Annual Balance Sheet'!$AO$22</f>
        <v>1017</v>
      </c>
      <c r="P42" s="45">
        <f>'Wheat Annual Balance Sheet'!$AO$23</f>
        <v>31</v>
      </c>
      <c r="Q42" s="45">
        <f>'Wheat Annual Balance Sheet'!$AO$24</f>
        <v>1048</v>
      </c>
      <c r="R42" s="45">
        <f>'Wheat Annual Balance Sheet'!$AO$26</f>
        <v>2231</v>
      </c>
      <c r="S42" s="45">
        <f>'Wheat Annual Balance Sheet'!$AO$28</f>
        <v>742.5741000000003</v>
      </c>
      <c r="T42" s="45">
        <f>'Wheat Annual Balance Sheet'!$AO$29</f>
        <v>742.5741000000003</v>
      </c>
      <c r="U42" s="45">
        <f>'Wheat Annual Balance Sheet'!$AO$30</f>
        <v>0</v>
      </c>
      <c r="V42" s="45">
        <f>'Wheat Annual Balance Sheet'!$AO$32</f>
        <v>0</v>
      </c>
      <c r="W42" s="45">
        <f>'Wheat Annual Balance Sheet'!$AO$31</f>
        <v>8</v>
      </c>
      <c r="X42" s="46">
        <f>'Wheat Annual Balance Sheet'!$AO$34</f>
        <v>0.33284361272971774</v>
      </c>
      <c r="Y42" s="47">
        <f>'Wheat Annual Balance Sheet'!$AO$36</f>
        <v>7.24</v>
      </c>
      <c r="Z42" s="47">
        <f>'Wheat Annual Balance Sheet'!$AO$37</f>
        <v>0</v>
      </c>
      <c r="AA42" s="47">
        <f>'Wheat Annual Balance Sheet'!$AO$38</f>
        <v>0</v>
      </c>
      <c r="AB42" s="48">
        <f>'Wheat Annual Balance Sheet'!$AO$39</f>
        <v>0</v>
      </c>
      <c r="AC42" s="47">
        <f t="shared" si="1"/>
        <v>44.14938290522298</v>
      </c>
      <c r="AD42" s="49">
        <v>2011</v>
      </c>
      <c r="AH42" s="3"/>
      <c r="AI42" s="3"/>
      <c r="AJ42" s="3"/>
      <c r="AK42" s="3"/>
      <c r="AL42" s="3"/>
      <c r="AM42" s="3"/>
      <c r="AN42" s="3"/>
      <c r="AO42" s="3"/>
      <c r="AP42" s="3"/>
    </row>
    <row r="43" spans="2:42" ht="14.25">
      <c r="B43" s="37">
        <v>12</v>
      </c>
      <c r="C43" s="44">
        <f>'Wheat Annual Balance Sheet'!$AP$8</f>
        <v>55.3</v>
      </c>
      <c r="D43" s="44">
        <f>'Wheat Annual Balance Sheet'!$AP$9</f>
        <v>48.77</v>
      </c>
      <c r="E43" s="44">
        <f>'Wheat Annual Balance Sheet'!$AP$47</f>
        <v>30.1</v>
      </c>
      <c r="F43" s="44">
        <f>'Wheat Annual Balance Sheet'!$AP$10</f>
        <v>46.18</v>
      </c>
      <c r="G43" s="45">
        <f>'Wheat Annual Balance Sheet'!$AP$12</f>
        <v>2252.1986</v>
      </c>
      <c r="H43" s="45">
        <f>'Wheat Annual Balance Sheet'!$AP$13</f>
        <v>742.5741000000003</v>
      </c>
      <c r="I43" s="45">
        <f>'Wheat Annual Balance Sheet'!$AP$14</f>
        <v>123</v>
      </c>
      <c r="J43" s="45">
        <f>'Wheat Annual Balance Sheet'!$AP$15</f>
        <v>3117.7727000000004</v>
      </c>
      <c r="K43" s="45">
        <f>'Wheat Annual Balance Sheet'!$AP$17</f>
        <v>73</v>
      </c>
      <c r="L43" s="45">
        <f>'Wheat Annual Balance Sheet'!$AP$18</f>
        <v>945</v>
      </c>
      <c r="M43" s="45">
        <f>'Wheat Annual Balance Sheet'!$AP$19</f>
        <v>370</v>
      </c>
      <c r="N43" s="45">
        <f>'Wheat Annual Balance Sheet'!$AP$20</f>
        <v>1388</v>
      </c>
      <c r="O43" s="45">
        <f>'Wheat Annual Balance Sheet'!$AP$22</f>
        <v>981</v>
      </c>
      <c r="P43" s="45">
        <f>'Wheat Annual Balance Sheet'!$AP$23</f>
        <v>31</v>
      </c>
      <c r="Q43" s="45">
        <f>'Wheat Annual Balance Sheet'!$AP$24</f>
        <v>1012</v>
      </c>
      <c r="R43" s="45">
        <f>'Wheat Annual Balance Sheet'!$AP$26</f>
        <v>2400</v>
      </c>
      <c r="S43" s="45">
        <f>'Wheat Annual Balance Sheet'!$AP$28</f>
        <v>717.7727000000004</v>
      </c>
      <c r="T43" s="45">
        <f>'Wheat Annual Balance Sheet'!$AP$29</f>
        <v>717.7727000000004</v>
      </c>
      <c r="U43" s="45">
        <f>'Wheat Annual Balance Sheet'!$AP$30</f>
        <v>0</v>
      </c>
      <c r="V43" s="45">
        <f>'Wheat Annual Balance Sheet'!$AP$32</f>
        <v>0</v>
      </c>
      <c r="W43" s="45">
        <f>'Wheat Annual Balance Sheet'!$AP$31</f>
        <v>8</v>
      </c>
      <c r="X43" s="46">
        <f>'Wheat Annual Balance Sheet'!$AP$34</f>
        <v>0.2990719583333335</v>
      </c>
      <c r="Y43" s="47">
        <f>'Wheat Annual Balance Sheet'!$AP$36</f>
        <v>7.77</v>
      </c>
      <c r="Z43" s="47">
        <f>'Wheat Annual Balance Sheet'!$AP$37</f>
        <v>0</v>
      </c>
      <c r="AA43" s="47">
        <f>'Wheat Annual Balance Sheet'!$AP$38</f>
        <v>0</v>
      </c>
      <c r="AB43" s="48">
        <f>'Wheat Annual Balance Sheet'!$AP$39</f>
        <v>0</v>
      </c>
      <c r="AC43" s="47">
        <f t="shared" si="1"/>
        <v>44.49767741413223</v>
      </c>
      <c r="AD43" s="49">
        <v>2012</v>
      </c>
      <c r="AH43" s="34"/>
      <c r="AI43" s="34" t="s">
        <v>89</v>
      </c>
      <c r="AJ43" s="34" t="s">
        <v>79</v>
      </c>
      <c r="AK43" s="34" t="s">
        <v>90</v>
      </c>
      <c r="AL43" s="34" t="s">
        <v>91</v>
      </c>
      <c r="AM43" s="34" t="s">
        <v>92</v>
      </c>
      <c r="AN43" s="34" t="s">
        <v>93</v>
      </c>
      <c r="AO43" s="34" t="s">
        <v>94</v>
      </c>
      <c r="AP43" s="34" t="s">
        <v>95</v>
      </c>
    </row>
    <row r="44" spans="2:42" ht="14.25">
      <c r="B44" s="37">
        <v>13</v>
      </c>
      <c r="C44" s="44">
        <f>'Wheat Annual Balance Sheet'!$AQ$8</f>
        <v>56.2</v>
      </c>
      <c r="D44" s="44">
        <f>'Wheat Annual Balance Sheet'!$AQ$9</f>
        <v>45.3</v>
      </c>
      <c r="E44" s="44">
        <f>'Wheat Annual Balance Sheet'!$AQ$47</f>
        <v>29.1</v>
      </c>
      <c r="F44" s="44">
        <f>'Wheat Annual Balance Sheet'!$AQ$10</f>
        <v>47.12</v>
      </c>
      <c r="G44" s="45">
        <f>'Wheat Annual Balance Sheet'!$AQ$12</f>
        <v>2134.5359999999996</v>
      </c>
      <c r="H44" s="45">
        <f>'Wheat Annual Balance Sheet'!$AQ$13</f>
        <v>717.7727000000004</v>
      </c>
      <c r="I44" s="45">
        <f>'Wheat Annual Balance Sheet'!$AQ$14</f>
        <v>174</v>
      </c>
      <c r="J44" s="45">
        <f>'Wheat Annual Balance Sheet'!$AQ$15</f>
        <v>3026.3087</v>
      </c>
      <c r="K44" s="45">
        <f>'Wheat Annual Balance Sheet'!$AQ$17</f>
        <v>77</v>
      </c>
      <c r="L44" s="45">
        <f>'Wheat Annual Balance Sheet'!$AQ$18</f>
        <v>955</v>
      </c>
      <c r="M44" s="45">
        <f>'Wheat Annual Balance Sheet'!$AQ$19</f>
        <v>228</v>
      </c>
      <c r="N44" s="45">
        <f>'Wheat Annual Balance Sheet'!$AQ$20</f>
        <v>1260</v>
      </c>
      <c r="O44" s="45">
        <f>'Wheat Annual Balance Sheet'!$AQ$22</f>
        <v>1145</v>
      </c>
      <c r="P44" s="45">
        <f>'Wheat Annual Balance Sheet'!$AQ$23</f>
        <v>31</v>
      </c>
      <c r="Q44" s="45">
        <f>'Wheat Annual Balance Sheet'!$AQ$24</f>
        <v>1176</v>
      </c>
      <c r="R44" s="45">
        <f>'Wheat Annual Balance Sheet'!$AQ$26</f>
        <v>2436</v>
      </c>
      <c r="S44" s="45">
        <f>'Wheat Annual Balance Sheet'!$AQ$28</f>
        <v>590.3087</v>
      </c>
      <c r="T44" s="45">
        <f>'Wheat Annual Balance Sheet'!$AQ$29</f>
        <v>590.3087</v>
      </c>
      <c r="U44" s="45">
        <f>'Wheat Annual Balance Sheet'!$AQ$30</f>
        <v>0</v>
      </c>
      <c r="V44" s="45">
        <f>'Wheat Annual Balance Sheet'!$AQ$32</f>
        <v>0</v>
      </c>
      <c r="W44" s="45">
        <f>'Wheat Annual Balance Sheet'!$AQ$31</f>
        <v>8</v>
      </c>
      <c r="X44" s="46">
        <f>'Wheat Annual Balance Sheet'!$AQ$34</f>
        <v>0.24232705254515602</v>
      </c>
      <c r="Y44" s="47">
        <f>'Wheat Annual Balance Sheet'!$AQ$36</f>
        <v>6.87</v>
      </c>
      <c r="Z44" s="47">
        <f>'Wheat Annual Balance Sheet'!$AQ$37</f>
        <v>0</v>
      </c>
      <c r="AA44" s="47">
        <f>'Wheat Annual Balance Sheet'!$AQ$38</f>
        <v>0</v>
      </c>
      <c r="AB44" s="48">
        <f>'Wheat Annual Balance Sheet'!$AQ$39</f>
        <v>0</v>
      </c>
      <c r="AC44" s="47">
        <f t="shared" si="1"/>
        <v>44.845971923041475</v>
      </c>
      <c r="AD44" s="49">
        <v>2013</v>
      </c>
      <c r="AH44" s="32" t="s">
        <v>96</v>
      </c>
      <c r="AI44" s="32">
        <v>35.4818559042185</v>
      </c>
      <c r="AJ44" s="32">
        <v>12.777653167827504</v>
      </c>
      <c r="AK44" s="32">
        <v>2.7768679770990556</v>
      </c>
      <c r="AL44" s="32">
        <v>0.0157098735620971</v>
      </c>
      <c r="AM44" s="32">
        <v>7.877419820544397</v>
      </c>
      <c r="AN44" s="32">
        <v>63.0862919878926</v>
      </c>
      <c r="AO44" s="32">
        <v>7.877419820544397</v>
      </c>
      <c r="AP44" s="32">
        <v>63.0862919878926</v>
      </c>
    </row>
    <row r="45" spans="2:42" ht="15" thickBot="1">
      <c r="B45" s="105">
        <v>14</v>
      </c>
      <c r="C45" s="44">
        <f>'Wheat Annual Balance Sheet'!$AR$8</f>
        <v>56.8</v>
      </c>
      <c r="D45" s="44">
        <f>'Wheat Annual Balance Sheet'!$AR$9</f>
        <v>46.38</v>
      </c>
      <c r="E45" s="44">
        <f>'Wheat Annual Balance Sheet'!$AR$47</f>
        <v>30.1</v>
      </c>
      <c r="F45" s="44">
        <f>'Wheat Annual Balance Sheet'!$AR$10</f>
        <v>43.7</v>
      </c>
      <c r="G45" s="45">
        <f>'Wheat Annual Balance Sheet'!$AR$12</f>
        <v>2026.8060000000003</v>
      </c>
      <c r="H45" s="45">
        <f>'Wheat Annual Balance Sheet'!$AR$13</f>
        <v>590.3087</v>
      </c>
      <c r="I45" s="45">
        <f>'Wheat Annual Balance Sheet'!$AR$14</f>
        <v>151</v>
      </c>
      <c r="J45" s="45">
        <f>'Wheat Annual Balance Sheet'!$AR$15</f>
        <v>2768.1147</v>
      </c>
      <c r="K45" s="45">
        <f>'Wheat Annual Balance Sheet'!$AR$17</f>
        <v>79</v>
      </c>
      <c r="L45" s="45">
        <f>'Wheat Annual Balance Sheet'!$AR$18</f>
        <v>958</v>
      </c>
      <c r="M45" s="45">
        <f>'Wheat Annual Balance Sheet'!$AR$19</f>
        <v>114</v>
      </c>
      <c r="N45" s="45">
        <f>'Wheat Annual Balance Sheet'!$AR$20</f>
        <v>1151</v>
      </c>
      <c r="O45" s="45">
        <f>'Wheat Annual Balance Sheet'!$AR$22</f>
        <v>864</v>
      </c>
      <c r="P45" s="45">
        <f>'Wheat Annual Balance Sheet'!$AR$23</f>
        <v>0</v>
      </c>
      <c r="Q45" s="45">
        <f>'Wheat Annual Balance Sheet'!$AR$24</f>
        <v>864</v>
      </c>
      <c r="R45" s="45">
        <f>'Wheat Annual Balance Sheet'!$AR$26</f>
        <v>2015</v>
      </c>
      <c r="S45" s="45">
        <f>'Wheat Annual Balance Sheet'!$AR$28</f>
        <v>753.1147000000001</v>
      </c>
      <c r="T45" s="45">
        <f>'Wheat Annual Balance Sheet'!$AR$29</f>
        <v>753.1147000000001</v>
      </c>
      <c r="U45" s="45">
        <f>'Wheat Annual Balance Sheet'!$AR$30</f>
        <v>0</v>
      </c>
      <c r="V45" s="45">
        <f>'Wheat Annual Balance Sheet'!$AR$32</f>
        <v>0</v>
      </c>
      <c r="W45" s="45">
        <f>'Wheat Annual Balance Sheet'!$AR$31</f>
        <v>45</v>
      </c>
      <c r="X45" s="46">
        <f>'Wheat Annual Balance Sheet'!$AR$34</f>
        <v>0.3737541935483871</v>
      </c>
      <c r="Y45" s="47">
        <f>'Wheat Annual Balance Sheet'!$AR$36</f>
        <v>5.99</v>
      </c>
      <c r="Z45" s="47">
        <f>'Wheat Annual Balance Sheet'!$AR$37</f>
        <v>0</v>
      </c>
      <c r="AA45" s="47">
        <f>'Wheat Annual Balance Sheet'!$AR$38</f>
        <v>0</v>
      </c>
      <c r="AB45" s="48">
        <f>'Wheat Annual Balance Sheet'!$AR$39</f>
        <v>0</v>
      </c>
      <c r="AC45" s="47">
        <f t="shared" si="1"/>
        <v>45.19426643195072</v>
      </c>
      <c r="AD45" s="49">
        <v>2014</v>
      </c>
      <c r="AH45" s="33" t="s">
        <v>97</v>
      </c>
      <c r="AI45" s="33">
        <v>0.0170747790152219</v>
      </c>
      <c r="AJ45" s="33">
        <v>0.1418106149426889</v>
      </c>
      <c r="AK45" s="33">
        <v>0.12040550717675451</v>
      </c>
      <c r="AL45" s="33">
        <v>0.9060029456431276</v>
      </c>
      <c r="AM45" s="33">
        <v>-0.289288369581458</v>
      </c>
      <c r="AN45" s="33">
        <v>0.3234379276119018</v>
      </c>
      <c r="AO45" s="33">
        <v>-0.289288369581458</v>
      </c>
      <c r="AP45" s="33">
        <v>0.3234379276119018</v>
      </c>
    </row>
    <row r="46" spans="2:42" ht="14.25">
      <c r="B46" s="105">
        <v>15</v>
      </c>
      <c r="C46" s="44">
        <f>'Wheat Annual Balance Sheet'!$AS$8</f>
        <v>55</v>
      </c>
      <c r="D46" s="44">
        <f>'Wheat Annual Balance Sheet'!$AS$9</f>
        <v>47.3</v>
      </c>
      <c r="E46" s="44">
        <f>'Wheat Annual Balance Sheet'!$AS$47</f>
        <v>29.9</v>
      </c>
      <c r="F46" s="44">
        <f>'Wheat Annual Balance Sheet'!$AS$10</f>
        <v>43.58</v>
      </c>
      <c r="G46" s="45">
        <f>'Wheat Annual Balance Sheet'!$AS$12</f>
        <v>2062</v>
      </c>
      <c r="H46" s="45">
        <f>'Wheat Annual Balance Sheet'!$AS$13</f>
        <v>752</v>
      </c>
      <c r="I46" s="45">
        <f>'Wheat Annual Balance Sheet'!$AS$14</f>
        <v>113</v>
      </c>
      <c r="J46" s="45">
        <f>'Wheat Annual Balance Sheet'!$AS$15</f>
        <v>2927</v>
      </c>
      <c r="K46" s="45">
        <f>'Wheat Annual Balance Sheet'!$AS$17</f>
        <v>67</v>
      </c>
      <c r="L46" s="45">
        <f>'Wheat Annual Balance Sheet'!$AS$18</f>
        <v>957</v>
      </c>
      <c r="M46" s="45">
        <f>'Wheat Annual Balance Sheet'!$AS$19</f>
        <v>149</v>
      </c>
      <c r="N46" s="45">
        <f>'Wheat Annual Balance Sheet'!$AS$20</f>
        <v>1174</v>
      </c>
      <c r="O46" s="45">
        <f>'Wheat Annual Balance Sheet'!$AS$22</f>
        <v>778</v>
      </c>
      <c r="P46" s="45">
        <f>'Wheat Annual Balance Sheet'!$AS$23</f>
        <v>0</v>
      </c>
      <c r="Q46" s="45">
        <f>'Wheat Annual Balance Sheet'!$AS$24</f>
        <v>778</v>
      </c>
      <c r="R46" s="45">
        <f>'Wheat Annual Balance Sheet'!$AS$26</f>
        <v>1951</v>
      </c>
      <c r="S46" s="45">
        <f>'Wheat Annual Balance Sheet'!$AS$28</f>
        <v>976</v>
      </c>
      <c r="T46" s="45"/>
      <c r="U46" s="45"/>
      <c r="V46" s="45"/>
      <c r="W46" s="45"/>
      <c r="X46" s="46">
        <f>'Wheat Annual Balance Sheet'!$AS$34</f>
        <v>0.5002562788313686</v>
      </c>
      <c r="Y46" s="47">
        <f>'Wheat Annual Balance Sheet'!$AS$36</f>
        <v>4.89</v>
      </c>
      <c r="Z46" s="47">
        <f>'Wheat Annual Balance Sheet'!$AS$37</f>
        <v>0</v>
      </c>
      <c r="AA46" s="47">
        <f>'Wheat Annual Balance Sheet'!$AS$38</f>
        <v>0</v>
      </c>
      <c r="AB46" s="48">
        <f>'Wheat Annual Balance Sheet'!$AS$39</f>
        <v>0</v>
      </c>
      <c r="AC46" s="47">
        <f aca="true" t="shared" si="2" ref="AC46:AC51">$AI$104+($AI$105*AD46)</f>
        <v>45.54256094085997</v>
      </c>
      <c r="AD46" s="49">
        <v>2015</v>
      </c>
      <c r="AH46" s="3"/>
      <c r="AI46" s="3"/>
      <c r="AJ46" s="3"/>
      <c r="AK46" s="3"/>
      <c r="AL46" s="3"/>
      <c r="AM46" s="3"/>
      <c r="AN46" s="3"/>
      <c r="AO46" s="3"/>
      <c r="AP46" s="3"/>
    </row>
    <row r="47" spans="2:42" ht="14.25">
      <c r="B47" s="105">
        <v>16</v>
      </c>
      <c r="C47" s="44">
        <f>'Wheat Annual Balance Sheet'!$AT$8</f>
        <v>50.1</v>
      </c>
      <c r="D47" s="44">
        <f>'Wheat Annual Balance Sheet'!$AT$9</f>
        <v>43.9</v>
      </c>
      <c r="E47" s="44">
        <f>'Wheat Annual Balance Sheet'!$AT$47</f>
        <v>26.5</v>
      </c>
      <c r="F47" s="44">
        <f>'Wheat Annual Balance Sheet'!$AT$10</f>
        <v>52.7</v>
      </c>
      <c r="G47" s="45">
        <f>'Wheat Annual Balance Sheet'!$AT$12</f>
        <v>2309</v>
      </c>
      <c r="H47" s="45">
        <f>'Wheat Annual Balance Sheet'!$AT$13</f>
        <v>976</v>
      </c>
      <c r="I47" s="45">
        <f>'Wheat Annual Balance Sheet'!$AT$14</f>
        <v>118</v>
      </c>
      <c r="J47" s="45">
        <f>'Wheat Annual Balance Sheet'!$AT$15</f>
        <v>3402</v>
      </c>
      <c r="K47" s="45">
        <f>'Wheat Annual Balance Sheet'!$AT$17</f>
        <v>61</v>
      </c>
      <c r="L47" s="45">
        <f>'Wheat Annual Balance Sheet'!$AT$18</f>
        <v>949</v>
      </c>
      <c r="M47" s="45">
        <f>'Wheat Annual Balance Sheet'!$AT$19</f>
        <v>161</v>
      </c>
      <c r="N47" s="45">
        <f>'Wheat Annual Balance Sheet'!$AT$20</f>
        <v>1171</v>
      </c>
      <c r="O47" s="45">
        <f>'Wheat Annual Balance Sheet'!$AT$22</f>
        <v>1051</v>
      </c>
      <c r="P47" s="45">
        <f>'Wheat Annual Balance Sheet'!$AT$23</f>
        <v>0</v>
      </c>
      <c r="Q47" s="45">
        <f>'Wheat Annual Balance Sheet'!$AT$24</f>
        <v>1051</v>
      </c>
      <c r="R47" s="45">
        <f>'Wheat Annual Balance Sheet'!$AT$26</f>
        <v>2222</v>
      </c>
      <c r="S47" s="45">
        <f>'Wheat Annual Balance Sheet'!$AT$28</f>
        <v>1181</v>
      </c>
      <c r="T47" s="45"/>
      <c r="U47" s="45"/>
      <c r="V47" s="45"/>
      <c r="W47" s="45"/>
      <c r="X47" s="46">
        <f>'Wheat Annual Balance Sheet'!$AT$34</f>
        <v>0.5315031503150315</v>
      </c>
      <c r="Y47" s="47">
        <f>'Wheat Annual Balance Sheet'!$AT$36</f>
        <v>3.89</v>
      </c>
      <c r="Z47" s="47">
        <f>'Wheat Annual Balance Sheet'!$AT$37</f>
        <v>0</v>
      </c>
      <c r="AA47" s="47">
        <f>'Wheat Annual Balance Sheet'!$AT$38</f>
        <v>0</v>
      </c>
      <c r="AB47" s="48">
        <f>'Wheat Annual Balance Sheet'!$AT$39</f>
        <v>0</v>
      </c>
      <c r="AC47" s="47">
        <f t="shared" si="2"/>
        <v>45.89085544976922</v>
      </c>
      <c r="AD47" s="49">
        <v>2016</v>
      </c>
      <c r="AH47" s="3"/>
      <c r="AI47" s="3"/>
      <c r="AJ47" s="3"/>
      <c r="AK47" s="3"/>
      <c r="AL47" s="3"/>
      <c r="AM47" s="3"/>
      <c r="AN47" s="3"/>
      <c r="AO47" s="3"/>
      <c r="AP47" s="3"/>
    </row>
    <row r="48" spans="2:42" ht="14.25">
      <c r="B48" s="105">
        <v>17</v>
      </c>
      <c r="C48" s="44">
        <f>'Wheat Annual Balance Sheet'!$AU$8</f>
        <v>46.1</v>
      </c>
      <c r="D48" s="44">
        <f>'Wheat Annual Balance Sheet'!$AU$9</f>
        <v>37.6</v>
      </c>
      <c r="E48" s="44">
        <f>'Wheat Annual Balance Sheet'!$AU$47</f>
        <v>23.3</v>
      </c>
      <c r="F48" s="44">
        <f>'Wheat Annual Balance Sheet'!$AU$10</f>
        <v>46.4</v>
      </c>
      <c r="G48" s="45">
        <f>'Wheat Annual Balance Sheet'!$AU$12</f>
        <v>1741</v>
      </c>
      <c r="H48" s="45">
        <f>'Wheat Annual Balance Sheet'!$AU$13</f>
        <v>1181</v>
      </c>
      <c r="I48" s="45">
        <f>'Wheat Annual Balance Sheet'!$AU$14</f>
        <v>158</v>
      </c>
      <c r="J48" s="45">
        <f>'Wheat Annual Balance Sheet'!$AU$15</f>
        <v>3080</v>
      </c>
      <c r="K48" s="45">
        <f>'Wheat Annual Balance Sheet'!$AU$17</f>
        <v>63</v>
      </c>
      <c r="L48" s="45">
        <f>'Wheat Annual Balance Sheet'!$AU$18</f>
        <v>964</v>
      </c>
      <c r="M48" s="45">
        <f>'Wheat Annual Balance Sheet'!$AU$19</f>
        <v>47</v>
      </c>
      <c r="N48" s="45">
        <f>'Wheat Annual Balance Sheet'!$AU$20</f>
        <v>1075</v>
      </c>
      <c r="O48" s="45">
        <f>'Wheat Annual Balance Sheet'!$AU$22</f>
        <v>906</v>
      </c>
      <c r="P48" s="45">
        <f>'Wheat Annual Balance Sheet'!$AU$23</f>
        <v>0</v>
      </c>
      <c r="Q48" s="45">
        <f>'Wheat Annual Balance Sheet'!$AU$24</f>
        <v>906</v>
      </c>
      <c r="R48" s="45">
        <f>'Wheat Annual Balance Sheet'!$AU$26</f>
        <v>1981</v>
      </c>
      <c r="S48" s="45">
        <f>'Wheat Annual Balance Sheet'!$AU$28</f>
        <v>1099</v>
      </c>
      <c r="T48" s="45"/>
      <c r="U48" s="45"/>
      <c r="V48" s="45"/>
      <c r="W48" s="45"/>
      <c r="X48" s="46">
        <f>'Wheat Annual Balance Sheet'!$AU$34</f>
        <v>0.5547703180212014</v>
      </c>
      <c r="Y48" s="47">
        <f>'Wheat Annual Balance Sheet'!$AU$36</f>
        <v>4.72</v>
      </c>
      <c r="Z48" s="47">
        <f>'Wheat Annual Balance Sheet'!$AU$37</f>
        <v>0</v>
      </c>
      <c r="AA48" s="47">
        <f>'Wheat Annual Balance Sheet'!$AU$38</f>
        <v>0</v>
      </c>
      <c r="AB48" s="48">
        <f>'Wheat Annual Balance Sheet'!$AU$39</f>
        <v>0</v>
      </c>
      <c r="AC48" s="47">
        <f t="shared" si="2"/>
        <v>46.23914995867847</v>
      </c>
      <c r="AD48" s="49">
        <v>2017</v>
      </c>
      <c r="AH48" s="3"/>
      <c r="AI48" s="3"/>
      <c r="AJ48" s="3"/>
      <c r="AK48" s="3"/>
      <c r="AL48" s="3"/>
      <c r="AM48" s="3"/>
      <c r="AN48" s="3"/>
      <c r="AO48" s="3"/>
      <c r="AP48" s="3"/>
    </row>
    <row r="49" spans="2:42" ht="14.25">
      <c r="B49" s="105">
        <v>18</v>
      </c>
      <c r="C49" s="44">
        <f>'Wheat Annual Balance Sheet'!$AV$8</f>
        <v>47.8</v>
      </c>
      <c r="D49" s="44">
        <f>'Wheat Annual Balance Sheet'!$AV$9</f>
        <v>39.6</v>
      </c>
      <c r="E49" s="44">
        <f>'Wheat Annual Balance Sheet'!$AV$47</f>
        <v>23.1</v>
      </c>
      <c r="F49" s="44">
        <f>'Wheat Annual Balance Sheet'!$AV$10</f>
        <v>47.6</v>
      </c>
      <c r="G49" s="45">
        <f>'Wheat Annual Balance Sheet'!$AV$12</f>
        <v>1885</v>
      </c>
      <c r="H49" s="45">
        <f>'Wheat Annual Balance Sheet'!$AV$13</f>
        <v>1099</v>
      </c>
      <c r="I49" s="45">
        <f>'Wheat Annual Balance Sheet'!$AV$14</f>
        <v>135</v>
      </c>
      <c r="J49" s="45">
        <f>'Wheat Annual Balance Sheet'!$AV$15</f>
        <v>3119</v>
      </c>
      <c r="K49" s="45">
        <f>'Wheat Annual Balance Sheet'!$AV$17</f>
        <v>59</v>
      </c>
      <c r="L49" s="45">
        <f>'Wheat Annual Balance Sheet'!$AV$18</f>
        <v>954</v>
      </c>
      <c r="M49" s="45">
        <f>'Wheat Annual Balance Sheet'!$AV$19</f>
        <v>88</v>
      </c>
      <c r="N49" s="45">
        <f>'Wheat Annual Balance Sheet'!$AV$20</f>
        <v>1102</v>
      </c>
      <c r="O49" s="45">
        <f>'Wheat Annual Balance Sheet'!$AV$22</f>
        <v>937</v>
      </c>
      <c r="P49" s="45">
        <f>'Wheat Annual Balance Sheet'!$AV$23</f>
        <v>0</v>
      </c>
      <c r="Q49" s="45">
        <f>'Wheat Annual Balance Sheet'!$AV$24</f>
        <v>937</v>
      </c>
      <c r="R49" s="45">
        <f>'Wheat Annual Balance Sheet'!$AV$26</f>
        <v>2039</v>
      </c>
      <c r="S49" s="45">
        <f>'Wheat Annual Balance Sheet'!$AV$28</f>
        <v>1080</v>
      </c>
      <c r="T49" s="45"/>
      <c r="U49" s="45"/>
      <c r="V49" s="45"/>
      <c r="W49" s="45"/>
      <c r="X49" s="46">
        <f>'Wheat Annual Balance Sheet'!$AV$34</f>
        <v>0.5296714075527219</v>
      </c>
      <c r="Y49" s="47">
        <f>'Wheat Annual Balance Sheet'!$AV$36</f>
        <v>5.16</v>
      </c>
      <c r="Z49" s="47">
        <f>'Wheat Annual Balance Sheet'!$AV$37</f>
        <v>0</v>
      </c>
      <c r="AA49" s="47">
        <f>'Wheat Annual Balance Sheet'!$AV$38</f>
        <v>0</v>
      </c>
      <c r="AB49" s="48">
        <f>'Wheat Annual Balance Sheet'!$AV$39</f>
        <v>0</v>
      </c>
      <c r="AC49" s="47">
        <f t="shared" si="2"/>
        <v>46.587444467587716</v>
      </c>
      <c r="AD49" s="49">
        <v>2018</v>
      </c>
      <c r="AH49" s="3" t="s">
        <v>98</v>
      </c>
      <c r="AI49" s="3"/>
      <c r="AJ49" s="3"/>
      <c r="AK49" s="3"/>
      <c r="AL49" s="3"/>
      <c r="AM49" s="3"/>
      <c r="AN49" s="3"/>
      <c r="AO49" s="3"/>
      <c r="AP49" s="3"/>
    </row>
    <row r="50" spans="2:42" ht="15" thickBot="1">
      <c r="B50" s="105">
        <v>19</v>
      </c>
      <c r="C50" s="44">
        <f>'Wheat Annual Balance Sheet'!$AW$8</f>
        <v>45.5</v>
      </c>
      <c r="D50" s="44">
        <f>'Wheat Annual Balance Sheet'!$AW$9</f>
        <v>37.4</v>
      </c>
      <c r="E50" s="44">
        <f>'Wheat Annual Balance Sheet'!$AW$47</f>
        <v>22.2</v>
      </c>
      <c r="F50" s="44">
        <f>'Wheat Annual Balance Sheet'!$AW$10</f>
        <v>51.7</v>
      </c>
      <c r="G50" s="45">
        <f>'Wheat Annual Balance Sheet'!$AW$12</f>
        <v>1932</v>
      </c>
      <c r="H50" s="45">
        <f>'Wheat Annual Balance Sheet'!$AW$13</f>
        <v>1080</v>
      </c>
      <c r="I50" s="45">
        <f>'Wheat Annual Balance Sheet'!$AW$14</f>
        <v>104</v>
      </c>
      <c r="J50" s="45">
        <f>'Wheat Annual Balance Sheet'!$AW$15</f>
        <v>3116</v>
      </c>
      <c r="K50" s="45">
        <f>'Wheat Annual Balance Sheet'!$AW$17</f>
        <v>60</v>
      </c>
      <c r="L50" s="45">
        <f>'Wheat Annual Balance Sheet'!$AW$18</f>
        <v>962</v>
      </c>
      <c r="M50" s="45">
        <f>'Wheat Annual Balance Sheet'!$AW$19</f>
        <v>97</v>
      </c>
      <c r="N50" s="45">
        <f>'Wheat Annual Balance Sheet'!$AW$20</f>
        <v>1118</v>
      </c>
      <c r="O50" s="45">
        <f>'Wheat Annual Balance Sheet'!$AW$22</f>
        <v>969</v>
      </c>
      <c r="P50" s="45">
        <f>'Wheat Annual Balance Sheet'!$AW$23</f>
        <v>0</v>
      </c>
      <c r="Q50" s="45">
        <f>'Wheat Annual Balance Sheet'!$AW$24</f>
        <v>969</v>
      </c>
      <c r="R50" s="45">
        <f>'Wheat Annual Balance Sheet'!$AW$26</f>
        <v>2087</v>
      </c>
      <c r="S50" s="45">
        <f>'Wheat Annual Balance Sheet'!$AW$28</f>
        <v>1028</v>
      </c>
      <c r="T50" s="45"/>
      <c r="U50" s="45"/>
      <c r="V50" s="45"/>
      <c r="W50" s="45"/>
      <c r="X50" s="46">
        <f>'Wheat Annual Balance Sheet'!$AW$34</f>
        <v>0.492573071394346</v>
      </c>
      <c r="Y50" s="47">
        <f>'Wheat Annual Balance Sheet'!$AW$36</f>
        <v>4.58</v>
      </c>
      <c r="Z50" s="47">
        <f>'Wheat Annual Balance Sheet'!$AW$37</f>
        <v>0</v>
      </c>
      <c r="AA50" s="47">
        <f>'Wheat Annual Balance Sheet'!$AW$38</f>
        <v>0</v>
      </c>
      <c r="AB50" s="48">
        <f>'Wheat Annual Balance Sheet'!$AW$39</f>
        <v>0</v>
      </c>
      <c r="AC50" s="47">
        <f t="shared" si="2"/>
        <v>46.93573897649708</v>
      </c>
      <c r="AD50" s="49">
        <v>2019</v>
      </c>
      <c r="AH50" s="3"/>
      <c r="AI50" s="3"/>
      <c r="AJ50" s="3"/>
      <c r="AK50" s="3"/>
      <c r="AL50" s="3"/>
      <c r="AM50" s="3"/>
      <c r="AN50" s="3"/>
      <c r="AO50" s="3"/>
      <c r="AP50" s="3"/>
    </row>
    <row r="51" spans="2:42" ht="14.25">
      <c r="B51" s="105">
        <v>20</v>
      </c>
      <c r="C51" s="44">
        <f>'Wheat Annual Balance Sheet'!$AX$8</f>
        <v>44.5</v>
      </c>
      <c r="D51" s="44">
        <f>'Wheat Annual Balance Sheet'!$AX$9</f>
        <v>36.8</v>
      </c>
      <c r="E51" s="44">
        <f>'Wheat Annual Balance Sheet'!$AX$47</f>
        <v>21.8</v>
      </c>
      <c r="F51" s="44">
        <f>'Wheat Annual Balance Sheet'!$AX$10</f>
        <v>49.7</v>
      </c>
      <c r="G51" s="45">
        <f>'Wheat Annual Balance Sheet'!$AX$12</f>
        <v>1828</v>
      </c>
      <c r="H51" s="45">
        <f>'Wheat Annual Balance Sheet'!$AX$13</f>
        <v>1028</v>
      </c>
      <c r="I51" s="45">
        <f>'Wheat Annual Balance Sheet'!$AX$14</f>
        <v>100</v>
      </c>
      <c r="J51" s="45">
        <f>'Wheat Annual Balance Sheet'!$AX$15</f>
        <v>2957</v>
      </c>
      <c r="K51" s="45">
        <f>'Wheat Annual Balance Sheet'!$AX$17</f>
        <v>64</v>
      </c>
      <c r="L51" s="45">
        <f>'Wheat Annual Balance Sheet'!$AX$18</f>
        <v>961</v>
      </c>
      <c r="M51" s="45">
        <f>'Wheat Annual Balance Sheet'!$AX$19</f>
        <v>95</v>
      </c>
      <c r="N51" s="45">
        <f>'Wheat Annual Balance Sheet'!$AX$20</f>
        <v>1120</v>
      </c>
      <c r="O51" s="45">
        <f>'Wheat Annual Balance Sheet'!$AX$22</f>
        <v>992</v>
      </c>
      <c r="P51" s="45">
        <f>'Wheat Annual Balance Sheet'!$AX$23</f>
        <v>0</v>
      </c>
      <c r="Q51" s="45">
        <f>'Wheat Annual Balance Sheet'!$AX$24</f>
        <v>992</v>
      </c>
      <c r="R51" s="45">
        <f>'Wheat Annual Balance Sheet'!$AX$26</f>
        <v>2111</v>
      </c>
      <c r="S51" s="45">
        <f>'Wheat Annual Balance Sheet'!$AX$28</f>
        <v>845</v>
      </c>
      <c r="T51" s="45"/>
      <c r="U51" s="45"/>
      <c r="V51" s="45"/>
      <c r="W51" s="45"/>
      <c r="X51" s="46">
        <f>'Wheat Annual Balance Sheet'!$AX$34</f>
        <v>0.40028422548555187</v>
      </c>
      <c r="Y51" s="47">
        <f>'Wheat Annual Balance Sheet'!$AX$36</f>
        <v>5.05</v>
      </c>
      <c r="Z51" s="47">
        <f>'Wheat Annual Balance Sheet'!$AX$37</f>
        <v>0</v>
      </c>
      <c r="AA51" s="47">
        <f>'Wheat Annual Balance Sheet'!$AX$38</f>
        <v>0</v>
      </c>
      <c r="AB51" s="48">
        <f>'Wheat Annual Balance Sheet'!$AX$39</f>
        <v>0</v>
      </c>
      <c r="AC51" s="47">
        <f t="shared" si="2"/>
        <v>47.284033485406326</v>
      </c>
      <c r="AD51" s="49">
        <v>2020</v>
      </c>
      <c r="AH51" s="34" t="s">
        <v>99</v>
      </c>
      <c r="AI51" s="34" t="s">
        <v>100</v>
      </c>
      <c r="AJ51" s="34" t="s">
        <v>101</v>
      </c>
      <c r="AK51" s="3"/>
      <c r="AL51" s="3"/>
      <c r="AM51" s="3"/>
      <c r="AN51" s="3"/>
      <c r="AO51" s="3"/>
      <c r="AP51" s="3"/>
    </row>
    <row r="52" spans="2:42" ht="14.25">
      <c r="B52" s="104">
        <v>21</v>
      </c>
      <c r="C52" s="50">
        <f>'Wheat Annual Balance Sheet'!$AY$8</f>
        <v>46.7</v>
      </c>
      <c r="D52" s="50">
        <f>'Wheat Annual Balance Sheet'!$AY$9</f>
        <v>37.2</v>
      </c>
      <c r="E52" s="50">
        <f>'Wheat Annual Balance Sheet'!$AY$47</f>
        <v>22.3</v>
      </c>
      <c r="F52" s="50">
        <f>'Wheat Annual Balance Sheet'!$AY$10</f>
        <v>44.3</v>
      </c>
      <c r="G52" s="51">
        <f>'Wheat Annual Balance Sheet'!$AY$12</f>
        <v>1646</v>
      </c>
      <c r="H52" s="51">
        <f>'Wheat Annual Balance Sheet'!$AY$13</f>
        <v>845</v>
      </c>
      <c r="I52" s="51">
        <f>'Wheat Annual Balance Sheet'!$AY$14</f>
        <v>125</v>
      </c>
      <c r="J52" s="51">
        <f>'Wheat Annual Balance Sheet'!$AY$15</f>
        <v>2616</v>
      </c>
      <c r="K52" s="51">
        <f>'Wheat Annual Balance Sheet'!$AY$17</f>
        <v>62</v>
      </c>
      <c r="L52" s="51">
        <f>'Wheat Annual Balance Sheet'!$AY$18</f>
        <v>964</v>
      </c>
      <c r="M52" s="51">
        <f>'Wheat Annual Balance Sheet'!$AY$19</f>
        <v>135</v>
      </c>
      <c r="N52" s="51">
        <f>'Wheat Annual Balance Sheet'!$AY$20</f>
        <v>1161</v>
      </c>
      <c r="O52" s="51">
        <f>'Wheat Annual Balance Sheet'!$AY$22</f>
        <v>875</v>
      </c>
      <c r="P52" s="51">
        <f>'Wheat Annual Balance Sheet'!$AY$23</f>
        <v>0</v>
      </c>
      <c r="Q52" s="51">
        <f>'Wheat Annual Balance Sheet'!$AY$24</f>
        <v>875</v>
      </c>
      <c r="R52" s="51">
        <f>'Wheat Annual Balance Sheet'!$AY$26</f>
        <v>2036</v>
      </c>
      <c r="S52" s="51">
        <f>'Wheat Annual Balance Sheet'!$AY$28</f>
        <v>580</v>
      </c>
      <c r="T52" s="51"/>
      <c r="U52" s="51"/>
      <c r="V52" s="51"/>
      <c r="W52" s="51"/>
      <c r="X52" s="52">
        <f>'Wheat Annual Balance Sheet'!$AY$34</f>
        <v>0.28487229862475444</v>
      </c>
      <c r="Y52" s="53">
        <f>'Wheat Annual Balance Sheet'!$AY$36</f>
        <v>6.7</v>
      </c>
      <c r="Z52" s="53">
        <f>'Wheat Annual Balance Sheet'!$AY$37</f>
        <v>0</v>
      </c>
      <c r="AA52" s="53">
        <f>'Wheat Annual Balance Sheet'!$AY$38</f>
        <v>0</v>
      </c>
      <c r="AB52" s="54">
        <f>'Wheat Annual Balance Sheet'!$AY$39</f>
        <v>0</v>
      </c>
      <c r="AC52" s="53">
        <f>$AI$104+($AI$105*AD52)</f>
        <v>47.632327994315574</v>
      </c>
      <c r="AD52" s="55">
        <v>2021</v>
      </c>
      <c r="AH52" s="32">
        <v>1</v>
      </c>
      <c r="AI52" s="32">
        <v>36.899062562481916</v>
      </c>
      <c r="AJ52" s="32">
        <v>2.5009374375180826</v>
      </c>
      <c r="AK52" s="3"/>
      <c r="AL52" s="3"/>
      <c r="AM52" s="3"/>
      <c r="AN52" s="3"/>
      <c r="AO52" s="3"/>
      <c r="AP52" s="3"/>
    </row>
    <row r="53" spans="34:42" ht="14.25">
      <c r="AH53" s="32">
        <v>2</v>
      </c>
      <c r="AI53" s="32">
        <v>36.91613734149714</v>
      </c>
      <c r="AJ53" s="32">
        <v>1.8838626585028564</v>
      </c>
      <c r="AK53" s="3"/>
      <c r="AL53" s="3"/>
      <c r="AM53" s="3"/>
      <c r="AN53" s="3"/>
      <c r="AO53" s="3"/>
      <c r="AP53" s="3"/>
    </row>
    <row r="54" spans="34:42" ht="14.25">
      <c r="AH54" s="32">
        <v>3</v>
      </c>
      <c r="AI54" s="32">
        <v>36.93321212051236</v>
      </c>
      <c r="AJ54" s="32">
        <v>0.5667878794876415</v>
      </c>
      <c r="AK54" s="3"/>
      <c r="AL54" s="3"/>
      <c r="AM54" s="3"/>
      <c r="AN54" s="3"/>
      <c r="AO54" s="3"/>
      <c r="AP54" s="3"/>
    </row>
    <row r="55" spans="34:42" ht="14.25">
      <c r="AH55" s="32">
        <v>4</v>
      </c>
      <c r="AI55" s="32">
        <v>36.95028689952758</v>
      </c>
      <c r="AJ55" s="32">
        <v>-2.5502868995275847</v>
      </c>
      <c r="AK55" s="3"/>
      <c r="AL55" s="3"/>
      <c r="AM55" s="3"/>
      <c r="AN55" s="3"/>
      <c r="AO55" s="3"/>
      <c r="AP55" s="3"/>
    </row>
    <row r="56" spans="34:42" ht="14.25">
      <c r="AH56" s="32">
        <v>5</v>
      </c>
      <c r="AI56" s="32">
        <v>36.9673616785428</v>
      </c>
      <c r="AJ56" s="32">
        <v>0.7326383214572019</v>
      </c>
      <c r="AK56" s="3"/>
      <c r="AL56" s="3"/>
      <c r="AM56" s="3"/>
      <c r="AN56" s="3"/>
      <c r="AO56" s="3"/>
      <c r="AP56" s="3"/>
    </row>
    <row r="57" spans="34:42" ht="14.25">
      <c r="AH57" s="32">
        <v>6</v>
      </c>
      <c r="AI57" s="32">
        <v>36.984436457558026</v>
      </c>
      <c r="AJ57" s="32">
        <v>-2.8844364575580244</v>
      </c>
      <c r="AK57" s="3"/>
      <c r="AL57" s="3"/>
      <c r="AM57" s="3"/>
      <c r="AN57" s="3"/>
      <c r="AO57" s="3"/>
      <c r="AP57" s="3"/>
    </row>
    <row r="58" spans="34:42" ht="14.25">
      <c r="AH58" s="32">
        <v>7</v>
      </c>
      <c r="AI58" s="32">
        <v>37.00151123657325</v>
      </c>
      <c r="AJ58" s="32">
        <v>-4.301511236573248</v>
      </c>
      <c r="AK58" s="3"/>
      <c r="AL58" s="3"/>
      <c r="AM58" s="3"/>
      <c r="AN58" s="3"/>
      <c r="AO58" s="3"/>
      <c r="AP58" s="3"/>
    </row>
    <row r="59" spans="34:42" ht="14.25">
      <c r="AH59" s="32">
        <v>8</v>
      </c>
      <c r="AI59" s="32">
        <v>37.01858601558847</v>
      </c>
      <c r="AJ59" s="32">
        <v>2.4814139844115317</v>
      </c>
      <c r="AK59" s="3"/>
      <c r="AL59" s="3"/>
      <c r="AM59" s="3"/>
      <c r="AN59" s="3"/>
      <c r="AO59" s="3"/>
      <c r="AP59" s="3"/>
    </row>
    <row r="60" spans="34:42" ht="14.25">
      <c r="AH60" s="32">
        <v>9</v>
      </c>
      <c r="AI60" s="32">
        <v>37.03566079460369</v>
      </c>
      <c r="AJ60" s="32">
        <v>-2.735660794603696</v>
      </c>
      <c r="AK60" s="3"/>
      <c r="AL60" s="3"/>
      <c r="AM60" s="3"/>
      <c r="AN60" s="3"/>
      <c r="AO60" s="3"/>
      <c r="AP60" s="3"/>
    </row>
    <row r="61" spans="34:42" ht="14.25">
      <c r="AH61" s="32">
        <v>10</v>
      </c>
      <c r="AI61" s="32">
        <v>37.05273557361891</v>
      </c>
      <c r="AJ61" s="32">
        <v>2.2472644263810864</v>
      </c>
      <c r="AK61" s="3"/>
      <c r="AL61" s="3"/>
      <c r="AM61" s="3"/>
      <c r="AN61" s="3"/>
      <c r="AO61" s="3"/>
      <c r="AP61" s="3"/>
    </row>
    <row r="62" spans="34:42" ht="14.25">
      <c r="AH62" s="32">
        <v>11</v>
      </c>
      <c r="AI62" s="32">
        <v>37.069810352634136</v>
      </c>
      <c r="AJ62" s="32">
        <v>1.1301896473658672</v>
      </c>
      <c r="AK62" s="3"/>
      <c r="AL62" s="3"/>
      <c r="AM62" s="3"/>
      <c r="AN62" s="3"/>
      <c r="AO62" s="3"/>
      <c r="AP62" s="3"/>
    </row>
    <row r="63" spans="34:42" ht="14.25">
      <c r="AH63" s="32">
        <v>12</v>
      </c>
      <c r="AI63" s="32">
        <v>37.08688513164936</v>
      </c>
      <c r="AJ63" s="32">
        <v>0.513114868350641</v>
      </c>
      <c r="AK63" s="3"/>
      <c r="AL63" s="3"/>
      <c r="AM63" s="3"/>
      <c r="AN63" s="3"/>
      <c r="AO63" s="3"/>
      <c r="AP63" s="3"/>
    </row>
    <row r="64" spans="34:42" ht="14.25">
      <c r="AH64" s="32">
        <v>13</v>
      </c>
      <c r="AI64" s="32">
        <v>37.10395991066458</v>
      </c>
      <c r="AJ64" s="32">
        <v>-1.3121566319760518</v>
      </c>
      <c r="AK64" s="3"/>
      <c r="AL64" s="3"/>
      <c r="AM64" s="3"/>
      <c r="AN64" s="3"/>
      <c r="AO64" s="3"/>
      <c r="AP64" s="3"/>
    </row>
    <row r="65" spans="34:42" ht="14.25">
      <c r="AH65" s="32">
        <v>14</v>
      </c>
      <c r="AI65" s="32">
        <v>37.1210346896798</v>
      </c>
      <c r="AJ65" s="32">
        <v>-0.8340477345414001</v>
      </c>
      <c r="AK65" s="3"/>
      <c r="AL65" s="3"/>
      <c r="AM65" s="3"/>
      <c r="AN65" s="3"/>
      <c r="AO65" s="3"/>
      <c r="AP65" s="3"/>
    </row>
    <row r="66" spans="34:42" ht="15" thickBot="1">
      <c r="AH66" s="33">
        <v>15</v>
      </c>
      <c r="AI66" s="33">
        <v>37.13810946869502</v>
      </c>
      <c r="AJ66" s="33">
        <v>2.5618905313049822</v>
      </c>
      <c r="AK66" s="3"/>
      <c r="AL66" s="3"/>
      <c r="AM66" s="3"/>
      <c r="AN66" s="3"/>
      <c r="AO66" s="3"/>
      <c r="AP66" s="3"/>
    </row>
    <row r="68" spans="34:42" ht="14.25">
      <c r="AH68" s="2" t="s">
        <v>73</v>
      </c>
      <c r="AI68" s="3"/>
      <c r="AJ68" s="3"/>
      <c r="AK68" s="3"/>
      <c r="AL68" s="3"/>
      <c r="AM68" s="3"/>
      <c r="AN68" s="3"/>
      <c r="AO68" s="3"/>
      <c r="AP68" s="3"/>
    </row>
    <row r="69" spans="34:42" ht="15" thickBot="1">
      <c r="AH69" s="3" t="s">
        <v>74</v>
      </c>
      <c r="AI69" s="3"/>
      <c r="AJ69" s="3"/>
      <c r="AK69" s="3"/>
      <c r="AL69" s="3"/>
      <c r="AM69" s="3"/>
      <c r="AN69" s="3"/>
      <c r="AO69" s="3"/>
      <c r="AP69" s="3"/>
    </row>
    <row r="70" spans="34:42" ht="14.25">
      <c r="AH70" s="31" t="s">
        <v>75</v>
      </c>
      <c r="AI70" s="31"/>
      <c r="AJ70" s="3"/>
      <c r="AK70" s="3"/>
      <c r="AL70" s="3"/>
      <c r="AM70" s="3"/>
      <c r="AN70" s="3"/>
      <c r="AO70" s="3"/>
      <c r="AP70" s="3"/>
    </row>
    <row r="71" spans="34:42" ht="14.25">
      <c r="AH71" s="32" t="s">
        <v>76</v>
      </c>
      <c r="AI71" s="32">
        <v>0.8029599006470561</v>
      </c>
      <c r="AJ71" s="3"/>
      <c r="AK71" s="3"/>
      <c r="AL71" s="3"/>
      <c r="AM71" s="3"/>
      <c r="AN71" s="3"/>
      <c r="AO71" s="3"/>
      <c r="AP71" s="3"/>
    </row>
    <row r="72" spans="34:42" ht="14.25">
      <c r="AH72" s="32" t="s">
        <v>77</v>
      </c>
      <c r="AI72" s="32">
        <v>0.6447446020471302</v>
      </c>
      <c r="AJ72" s="3"/>
      <c r="AK72" s="3"/>
      <c r="AL72" s="3"/>
      <c r="AM72" s="3"/>
      <c r="AN72" s="3"/>
      <c r="AO72" s="3"/>
      <c r="AP72" s="3"/>
    </row>
    <row r="73" spans="34:42" ht="14.25">
      <c r="AH73" s="32" t="s">
        <v>78</v>
      </c>
      <c r="AI73" s="32">
        <v>0.6339792869576493</v>
      </c>
      <c r="AJ73" s="3"/>
      <c r="AK73" s="3"/>
      <c r="AL73" s="3"/>
      <c r="AM73" s="3"/>
      <c r="AN73" s="3"/>
      <c r="AO73" s="3"/>
      <c r="AP73" s="3"/>
    </row>
    <row r="74" spans="34:42" ht="14.25">
      <c r="AH74" s="32" t="s">
        <v>79</v>
      </c>
      <c r="AI74" s="32">
        <v>2.5806322491402556</v>
      </c>
      <c r="AJ74" s="3"/>
      <c r="AK74" s="3"/>
      <c r="AL74" s="3"/>
      <c r="AM74" s="3"/>
      <c r="AN74" s="3"/>
      <c r="AO74" s="3"/>
      <c r="AP74" s="3"/>
    </row>
    <row r="75" spans="34:42" ht="15" thickBot="1">
      <c r="AH75" s="33" t="s">
        <v>80</v>
      </c>
      <c r="AI75" s="33">
        <v>35</v>
      </c>
      <c r="AJ75" s="3"/>
      <c r="AK75" s="3"/>
      <c r="AL75" s="3"/>
      <c r="AM75" s="3"/>
      <c r="AN75" s="3"/>
      <c r="AO75" s="3"/>
      <c r="AP75" s="3"/>
    </row>
    <row r="76" spans="34:42" ht="14.25">
      <c r="AH76" s="3"/>
      <c r="AI76" s="3"/>
      <c r="AJ76" s="3"/>
      <c r="AK76" s="3"/>
      <c r="AL76" s="3"/>
      <c r="AM76" s="3"/>
      <c r="AN76" s="3"/>
      <c r="AO76" s="3"/>
      <c r="AP76" s="3"/>
    </row>
    <row r="77" spans="34:42" ht="15" thickBot="1">
      <c r="AH77" s="3" t="s">
        <v>81</v>
      </c>
      <c r="AI77" s="3"/>
      <c r="AJ77" s="3"/>
      <c r="AK77" s="3"/>
      <c r="AL77" s="3"/>
      <c r="AM77" s="3"/>
      <c r="AN77" s="3"/>
      <c r="AO77" s="3"/>
      <c r="AP77" s="3"/>
    </row>
    <row r="78" spans="34:42" ht="14.25">
      <c r="AH78" s="34"/>
      <c r="AI78" s="34" t="s">
        <v>82</v>
      </c>
      <c r="AJ78" s="34" t="s">
        <v>83</v>
      </c>
      <c r="AK78" s="34" t="s">
        <v>84</v>
      </c>
      <c r="AL78" s="34" t="s">
        <v>85</v>
      </c>
      <c r="AM78" s="34" t="s">
        <v>86</v>
      </c>
      <c r="AN78" s="3"/>
      <c r="AO78" s="3"/>
      <c r="AP78" s="3"/>
    </row>
    <row r="79" spans="34:42" ht="14.25">
      <c r="AH79" s="32" t="s">
        <v>87</v>
      </c>
      <c r="AI79" s="32">
        <v>1</v>
      </c>
      <c r="AJ79" s="32">
        <v>398.85331822461364</v>
      </c>
      <c r="AK79" s="32">
        <v>398.85331822461364</v>
      </c>
      <c r="AL79" s="32">
        <v>59.89091788656783</v>
      </c>
      <c r="AM79" s="32">
        <v>6.486638001723179E-09</v>
      </c>
      <c r="AN79" s="3"/>
      <c r="AO79" s="3"/>
      <c r="AP79" s="3"/>
    </row>
    <row r="80" spans="34:42" ht="14.25">
      <c r="AH80" s="32" t="s">
        <v>88</v>
      </c>
      <c r="AI80" s="32">
        <v>33</v>
      </c>
      <c r="AJ80" s="32">
        <v>219.76887257498893</v>
      </c>
      <c r="AK80" s="32">
        <v>6.659662805302695</v>
      </c>
      <c r="AL80" s="32"/>
      <c r="AM80" s="32"/>
      <c r="AN80" s="3"/>
      <c r="AO80" s="3"/>
      <c r="AP80" s="3"/>
    </row>
    <row r="81" spans="34:42" ht="15" thickBot="1">
      <c r="AH81" s="33" t="s">
        <v>59</v>
      </c>
      <c r="AI81" s="33">
        <v>34</v>
      </c>
      <c r="AJ81" s="33">
        <v>618.6221907996025</v>
      </c>
      <c r="AK81" s="33"/>
      <c r="AL81" s="33"/>
      <c r="AM81" s="33"/>
      <c r="AN81" s="3"/>
      <c r="AO81" s="3"/>
      <c r="AP81" s="3"/>
    </row>
    <row r="82" spans="34:42" ht="15" thickBot="1">
      <c r="AH82" s="3"/>
      <c r="AI82" s="3"/>
      <c r="AJ82" s="3"/>
      <c r="AK82" s="3"/>
      <c r="AL82" s="3"/>
      <c r="AM82" s="3"/>
      <c r="AN82" s="3"/>
      <c r="AO82" s="3"/>
      <c r="AP82" s="3"/>
    </row>
    <row r="83" spans="34:42" ht="14.25">
      <c r="AH83" s="34"/>
      <c r="AI83" s="34" t="s">
        <v>89</v>
      </c>
      <c r="AJ83" s="34" t="s">
        <v>79</v>
      </c>
      <c r="AK83" s="34" t="s">
        <v>90</v>
      </c>
      <c r="AL83" s="34" t="s">
        <v>91</v>
      </c>
      <c r="AM83" s="34" t="s">
        <v>92</v>
      </c>
      <c r="AN83" s="34" t="s">
        <v>93</v>
      </c>
      <c r="AO83" s="34" t="s">
        <v>94</v>
      </c>
      <c r="AP83" s="34" t="s">
        <v>95</v>
      </c>
    </row>
    <row r="84" spans="34:42" ht="14.25">
      <c r="AH84" s="32" t="s">
        <v>96</v>
      </c>
      <c r="AI84" s="32">
        <v>-628.402034373293</v>
      </c>
      <c r="AJ84" s="32">
        <v>85.95095005509856</v>
      </c>
      <c r="AK84" s="32">
        <v>-7.3111703124916945</v>
      </c>
      <c r="AL84" s="32">
        <v>2.1628273076139515E-08</v>
      </c>
      <c r="AM84" s="32">
        <v>-803.2705562115948</v>
      </c>
      <c r="AN84" s="32">
        <v>-453.53351253499113</v>
      </c>
      <c r="AO84" s="32">
        <v>-803.2705562115948</v>
      </c>
      <c r="AP84" s="32">
        <v>-453.53351253499113</v>
      </c>
    </row>
    <row r="85" spans="34:42" ht="15" thickBot="1">
      <c r="AH85" s="33" t="s">
        <v>97</v>
      </c>
      <c r="AI85" s="33">
        <v>0.3342508317870158</v>
      </c>
      <c r="AJ85" s="33">
        <v>0.043190875959989876</v>
      </c>
      <c r="AK85" s="33">
        <v>7.738922269060971</v>
      </c>
      <c r="AL85" s="33">
        <v>6.486638001723187E-09</v>
      </c>
      <c r="AM85" s="33">
        <v>0.24637833437793277</v>
      </c>
      <c r="AN85" s="33">
        <v>0.42212332919609885</v>
      </c>
      <c r="AO85" s="33">
        <v>0.24637833437793277</v>
      </c>
      <c r="AP85" s="33">
        <v>0.42212332919609885</v>
      </c>
    </row>
    <row r="86" spans="34:42" ht="14.25">
      <c r="AH86" s="3"/>
      <c r="AI86" s="3"/>
      <c r="AJ86" s="3"/>
      <c r="AK86" s="3"/>
      <c r="AL86" s="3"/>
      <c r="AM86" s="3"/>
      <c r="AN86" s="3"/>
      <c r="AO86" s="3"/>
      <c r="AP86" s="3"/>
    </row>
    <row r="87" spans="34:42" ht="14.25">
      <c r="AH87" s="3"/>
      <c r="AI87" s="3"/>
      <c r="AJ87" s="3"/>
      <c r="AK87" s="3"/>
      <c r="AL87" s="3"/>
      <c r="AM87" s="3"/>
      <c r="AN87" s="3"/>
      <c r="AO87" s="3"/>
      <c r="AP87" s="3"/>
    </row>
    <row r="88" spans="34:42" ht="14.25">
      <c r="AH88" s="2" t="s">
        <v>126</v>
      </c>
      <c r="AI88" s="3"/>
      <c r="AJ88" s="3"/>
      <c r="AK88" s="3"/>
      <c r="AL88" s="3"/>
      <c r="AM88" s="3"/>
      <c r="AN88" s="3"/>
      <c r="AO88" s="3"/>
      <c r="AP88" s="3"/>
    </row>
    <row r="89" spans="34:42" ht="15" thickBot="1">
      <c r="AH89" s="3"/>
      <c r="AI89" s="3"/>
      <c r="AJ89" s="3"/>
      <c r="AK89" s="3"/>
      <c r="AL89" s="3"/>
      <c r="AM89" s="3"/>
      <c r="AN89" s="3"/>
      <c r="AO89" s="3"/>
      <c r="AP89" s="3"/>
    </row>
    <row r="90" spans="34:42" ht="14.25">
      <c r="AH90" s="31" t="s">
        <v>75</v>
      </c>
      <c r="AI90" s="31"/>
      <c r="AJ90" s="3"/>
      <c r="AK90" s="3"/>
      <c r="AL90" s="3"/>
      <c r="AM90" s="3"/>
      <c r="AN90" s="3"/>
      <c r="AO90" s="3"/>
      <c r="AP90" s="3"/>
    </row>
    <row r="91" spans="34:42" ht="14.25">
      <c r="AH91" s="32" t="s">
        <v>76</v>
      </c>
      <c r="AI91" s="32">
        <v>0.8335417274614907</v>
      </c>
      <c r="AJ91" s="3"/>
      <c r="AK91" s="3"/>
      <c r="AL91" s="3"/>
      <c r="AM91" s="3"/>
      <c r="AN91" s="3"/>
      <c r="AO91" s="3"/>
      <c r="AP91" s="3"/>
    </row>
    <row r="92" spans="34:42" ht="14.25">
      <c r="AH92" s="32" t="s">
        <v>77</v>
      </c>
      <c r="AI92" s="32">
        <v>0.6947918114194861</v>
      </c>
      <c r="AJ92" s="3"/>
      <c r="AK92" s="3"/>
      <c r="AL92" s="3"/>
      <c r="AM92" s="3"/>
      <c r="AN92" s="3"/>
      <c r="AO92" s="3"/>
      <c r="AP92" s="3"/>
    </row>
    <row r="93" spans="34:42" ht="14.25">
      <c r="AH93" s="32" t="s">
        <v>78</v>
      </c>
      <c r="AI93" s="32">
        <v>0.6860715774600428</v>
      </c>
      <c r="AJ93" s="3"/>
      <c r="AK93" s="3"/>
      <c r="AL93" s="3"/>
      <c r="AM93" s="3"/>
      <c r="AN93" s="3"/>
      <c r="AO93" s="3"/>
      <c r="AP93" s="3"/>
    </row>
    <row r="94" spans="34:42" ht="14.25">
      <c r="AH94" s="32" t="s">
        <v>79</v>
      </c>
      <c r="AI94" s="32">
        <v>2.534175209297119</v>
      </c>
      <c r="AJ94" s="3"/>
      <c r="AK94" s="3"/>
      <c r="AL94" s="3"/>
      <c r="AM94" s="3"/>
      <c r="AN94" s="3"/>
      <c r="AO94" s="3"/>
      <c r="AP94" s="3"/>
    </row>
    <row r="95" spans="34:42" ht="15" thickBot="1">
      <c r="AH95" s="33" t="s">
        <v>80</v>
      </c>
      <c r="AI95" s="33">
        <v>37</v>
      </c>
      <c r="AJ95" s="3"/>
      <c r="AK95" s="3"/>
      <c r="AL95" s="3"/>
      <c r="AM95" s="3"/>
      <c r="AN95" s="3"/>
      <c r="AO95" s="3"/>
      <c r="AP95" s="3"/>
    </row>
    <row r="96" spans="34:42" ht="14.25">
      <c r="AH96" s="3"/>
      <c r="AI96" s="3"/>
      <c r="AJ96" s="3"/>
      <c r="AK96" s="3"/>
      <c r="AL96" s="3"/>
      <c r="AM96" s="3"/>
      <c r="AN96" s="3"/>
      <c r="AO96" s="3"/>
      <c r="AP96" s="3"/>
    </row>
    <row r="97" spans="34:42" ht="15" thickBot="1">
      <c r="AH97" s="3" t="s">
        <v>81</v>
      </c>
      <c r="AI97" s="3"/>
      <c r="AJ97" s="3"/>
      <c r="AK97" s="3"/>
      <c r="AL97" s="3"/>
      <c r="AM97" s="3"/>
      <c r="AN97" s="3"/>
      <c r="AO97" s="3"/>
      <c r="AP97" s="3"/>
    </row>
    <row r="98" spans="34:42" ht="14.25">
      <c r="AH98" s="34"/>
      <c r="AI98" s="34" t="s">
        <v>82</v>
      </c>
      <c r="AJ98" s="34" t="s">
        <v>83</v>
      </c>
      <c r="AK98" s="34" t="s">
        <v>84</v>
      </c>
      <c r="AL98" s="34" t="s">
        <v>85</v>
      </c>
      <c r="AM98" s="34" t="s">
        <v>86</v>
      </c>
      <c r="AN98" s="3"/>
      <c r="AO98" s="3"/>
      <c r="AP98" s="3"/>
    </row>
    <row r="99" spans="34:42" ht="14.25">
      <c r="AH99" s="32" t="s">
        <v>87</v>
      </c>
      <c r="AI99" s="32">
        <v>1</v>
      </c>
      <c r="AJ99" s="32">
        <v>511.68163590148595</v>
      </c>
      <c r="AK99" s="32">
        <v>511.68163590148595</v>
      </c>
      <c r="AL99" s="32">
        <v>79.67582230601589</v>
      </c>
      <c r="AM99" s="32">
        <v>1.5180660461747466E-10</v>
      </c>
      <c r="AN99" s="3"/>
      <c r="AO99" s="3"/>
      <c r="AP99" s="3"/>
    </row>
    <row r="100" spans="34:42" ht="14.25">
      <c r="AH100" s="32" t="s">
        <v>88</v>
      </c>
      <c r="AI100" s="32">
        <v>35</v>
      </c>
      <c r="AJ100" s="32">
        <v>224.77153969956336</v>
      </c>
      <c r="AK100" s="32">
        <v>6.422043991416096</v>
      </c>
      <c r="AL100" s="32"/>
      <c r="AM100" s="32"/>
      <c r="AN100" s="3"/>
      <c r="AO100" s="3"/>
      <c r="AP100" s="3"/>
    </row>
    <row r="101" spans="34:42" ht="15" thickBot="1">
      <c r="AH101" s="33" t="s">
        <v>59</v>
      </c>
      <c r="AI101" s="33">
        <v>36</v>
      </c>
      <c r="AJ101" s="33">
        <v>736.4531756010493</v>
      </c>
      <c r="AK101" s="33"/>
      <c r="AL101" s="33"/>
      <c r="AM101" s="33"/>
      <c r="AN101" s="3"/>
      <c r="AO101" s="3"/>
      <c r="AP101" s="3"/>
    </row>
    <row r="102" spans="34:42" ht="15" thickBot="1"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34:42" ht="14.25">
      <c r="AH103" s="34"/>
      <c r="AI103" s="34" t="s">
        <v>89</v>
      </c>
      <c r="AJ103" s="34" t="s">
        <v>79</v>
      </c>
      <c r="AK103" s="34" t="s">
        <v>90</v>
      </c>
      <c r="AL103" s="34" t="s">
        <v>91</v>
      </c>
      <c r="AM103" s="34" t="s">
        <v>92</v>
      </c>
      <c r="AN103" s="34" t="s">
        <v>93</v>
      </c>
      <c r="AO103" s="34" t="s">
        <v>94</v>
      </c>
      <c r="AP103" s="34" t="s">
        <v>95</v>
      </c>
    </row>
    <row r="104" spans="34:42" ht="14.25">
      <c r="AH104" s="32" t="s">
        <v>96</v>
      </c>
      <c r="AI104" s="32">
        <v>-656.2708745112942</v>
      </c>
      <c r="AJ104" s="32">
        <v>77.68923680627164</v>
      </c>
      <c r="AK104" s="32">
        <v>-8.447384753537897</v>
      </c>
      <c r="AL104" s="32">
        <v>5.761968554182049E-10</v>
      </c>
      <c r="AM104" s="32">
        <v>-813.9884090968446</v>
      </c>
      <c r="AN104" s="32">
        <v>-498.5533399257438</v>
      </c>
      <c r="AO104" s="32">
        <v>-813.9884090968446</v>
      </c>
      <c r="AP104" s="32">
        <v>-498.5533399257438</v>
      </c>
    </row>
    <row r="105" spans="34:42" ht="15" thickBot="1">
      <c r="AH105" s="33" t="s">
        <v>97</v>
      </c>
      <c r="AI105" s="33">
        <v>0.34829450890925767</v>
      </c>
      <c r="AJ105" s="33">
        <v>0.03901964828098241</v>
      </c>
      <c r="AK105" s="33">
        <v>8.926131430021403</v>
      </c>
      <c r="AL105" s="33">
        <v>1.51806604617473E-10</v>
      </c>
      <c r="AM105" s="33">
        <v>0.2690804120760262</v>
      </c>
      <c r="AN105" s="33">
        <v>0.42750860574248917</v>
      </c>
      <c r="AO105" s="33">
        <v>0.2690804120760262</v>
      </c>
      <c r="AP105" s="33">
        <v>0.42750860574248917</v>
      </c>
    </row>
    <row r="106" spans="34:42" ht="14.25"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34:42" ht="14.25"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34:42" ht="14.25">
      <c r="AH108" s="3"/>
      <c r="AI108" s="3"/>
      <c r="AJ108" s="3"/>
      <c r="AK108" s="3"/>
      <c r="AL108" s="3"/>
      <c r="AM108" s="3"/>
      <c r="AN108" s="3"/>
      <c r="AO108" s="3"/>
      <c r="AP108" s="3"/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2.75" customHeight="1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G36:G36"/>
  <sheetViews>
    <sheetView zoomScalePageLayoutView="0" workbookViewId="0" topLeftCell="A1">
      <selection activeCell="A22" sqref="A22"/>
    </sheetView>
  </sheetViews>
  <sheetFormatPr defaultColWidth="9.140625" defaultRowHeight="12.75"/>
  <sheetData>
    <row r="36" ht="12.75">
      <c r="G36" s="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Wheat Annual Balance Sheet</dc:title>
  <dc:subject/>
  <dc:creator>Bill Tierney</dc:creator>
  <cp:keywords/>
  <dc:description/>
  <cp:lastModifiedBy>Rich Llewelyn</cp:lastModifiedBy>
  <dcterms:created xsi:type="dcterms:W3CDTF">2004-04-28T19:44:33Z</dcterms:created>
  <dcterms:modified xsi:type="dcterms:W3CDTF">2021-10-12T16:47:22Z</dcterms:modified>
  <cp:category/>
  <cp:version/>
  <cp:contentType/>
  <cp:contentStatus/>
</cp:coreProperties>
</file>