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<sst xmlns="http://schemas.openxmlformats.org/spreadsheetml/2006/main" count="386" uniqueCount="148">
  <si>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</si>
  <si>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</si>
  <si>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</si>
  <si>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</si>
  <si>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</si>
  <si>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</si>
  <si>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</si>
  <si>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</si>
  <si>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</si>
  <si>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</si>
  <si>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</si>
  <si>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</si>
  <si>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</si>
  <si>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</si>
  <si>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</si>
  <si>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</si>
  <si>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</si>
  <si>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</si>
  <si>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</si>
  <si>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</si>
  <si>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</si>
  <si>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</si>
  <si>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</si>
  <si>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</si>
  <si>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</si>
  <si>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</si>
  <si>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</si>
  <si>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</si>
  <si>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</si>
  <si>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</si>
  <si>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</si>
  <si>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</si>
  <si>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</si>
  <si>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</si>
  <si>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</si>
  <si>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</si>
  <si>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</si>
  <si>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</si>
  <si>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</si>
  <si>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</si>
  <si>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</si>
  <si>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</si>
  <si>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</si>
  <si>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</si>
  <si>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</si>
  <si>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</si>
  <si>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</si>
  <si>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</si>
  <si>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</si>
  <si>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</si>
  <si>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</si>
  <si>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</si>
  <si>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</si>
  <si>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</si>
  <si>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</si>
  <si>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</si>
  <si>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</si>
  <si>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</si>
  <si>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</si>
  <si>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</si>
  <si>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</si>
  <si>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</si>
  <si>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</si>
  <si>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</si>
  <si>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</si>
  <si>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</si>
  <si>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</si>
  <si>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</si>
  <si>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</si>
  <si>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</si>
  <si>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</si>
  <si>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</si>
  <si>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</si>
  <si>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</si>
  <si>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</si>
  <si>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</si>
  <si>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</si>
  <si>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</si>
  <si>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</si>
  <si>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</si>
  <si>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</si>
  <si>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</si>
  <si>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</si>
  <si>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</si>
  <si>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</si>
  <si>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</si>
  <si>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</si>
  <si>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</si>
  <si>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</si>
  <si>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</si>
  <si>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</si>
  <si>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</si>
  <si>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</si>
  <si>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</si>
  <si>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</si>
  <si>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</si>
  <si>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</si>
  <si>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</si>
  <si>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</si>
  <si>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</si>
  <si>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</si>
  <si>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</si>
  <si>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</si>
  <si>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</si>
  <si>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</si>
  <si>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</si>
  <si>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</si>
  <si>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</si>
  <si>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</si>
  <si>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</si>
  <si>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</si>
  <si>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</si>
  <si>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</si>
  <si>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</si>
  <si>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</si>
  <si>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</si>
  <si>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</si>
  <si>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</si>
  <si>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</si>
  <si>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</si>
  <si>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</si>
  <si>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</si>
  <si>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</si>
  <si>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</si>
  <si>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</si>
  <si>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</si>
  <si>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</si>
  <si>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</si>
  <si>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</si>
  <si>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</si>
  <si>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</si>
  <si>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</si>
  <si>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</si>
  <si>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</si>
  <si>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</si>
  <si>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</si>
  <si>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</si>
  <si>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</si>
  <si>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</si>
  <si>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</si>
  <si>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</si>
  <si>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</si>
  <si>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</si>
  <si>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</si>
  <si>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</si>
  <si>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5.10.19</t>
  </si>
  <si>
    <t>Source:  USDA WASDE Report 5.10.19</t>
  </si>
  <si>
    <t>19/20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</si>
</sst>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0.5643465197796695</c:v>
                </c:pt>
                <c:pt idx="46">
                  <c:v>0.5640138408304498</c:v>
                </c:pt>
              </c:numCache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4406"/>
        <c:crosses val="autoZero"/>
        <c:auto val="1"/>
        <c:lblOffset val="100"/>
        <c:tickLblSkip val="3"/>
        <c:noMultiLvlLbl val="0"/>
      </c:catAx>
      <c:valAx>
        <c:axId val="30714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5.2</c:v>
                </c:pt>
                <c:pt idx="46">
                  <c:v>4.7</c:v>
                </c:pt>
              </c:numCache>
            </c:numRef>
          </c:val>
          <c:smooth val="0"/>
        </c:ser>
        <c:marker val="1"/>
        <c:axId val="46956711"/>
        <c:axId val="19957216"/>
      </c:lineChart>
      <c:cat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57216"/>
        <c:crosses val="autoZero"/>
        <c:auto val="0"/>
        <c:lblOffset val="100"/>
        <c:tickLblSkip val="3"/>
        <c:tickMarkSkip val="2"/>
        <c:noMultiLvlLbl val="0"/>
      </c:catAx>
      <c:valAx>
        <c:axId val="19957216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567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0.5643465197796695</c:v>
                </c:pt>
                <c:pt idx="46">
                  <c:v>0.5640138408304498</c:v>
                </c:pt>
              </c:numCache>
            </c:numRef>
          </c:val>
        </c:ser>
        <c:axId val="45397217"/>
        <c:axId val="5921770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5.2</c:v>
                </c:pt>
                <c:pt idx="46">
                  <c:v>4.7</c:v>
                </c:pt>
              </c:numCache>
            </c:numRef>
          </c:val>
          <c:smooth val="0"/>
        </c:ser>
        <c:axId val="53295931"/>
        <c:axId val="9901332"/>
      </c:lineChart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770"/>
        <c:crosses val="autoZero"/>
        <c:auto val="0"/>
        <c:lblOffset val="100"/>
        <c:tickLblSkip val="3"/>
        <c:tickMarkSkip val="2"/>
        <c:noMultiLvlLbl val="0"/>
      </c:catAx>
      <c:valAx>
        <c:axId val="592177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7217"/>
        <c:crossesAt val="1"/>
        <c:crossBetween val="between"/>
        <c:dispUnits/>
        <c:minorUnit val="0.05"/>
      </c:valAx>
      <c:catAx>
        <c:axId val="53295931"/>
        <c:scaling>
          <c:orientation val="minMax"/>
        </c:scaling>
        <c:axPos val="b"/>
        <c:delete val="1"/>
        <c:majorTickMark val="out"/>
        <c:minorTickMark val="none"/>
        <c:tickLblPos val="nextTo"/>
        <c:crossAx val="9901332"/>
        <c:crosses val="autoZero"/>
        <c:auto val="0"/>
        <c:lblOffset val="100"/>
        <c:tickLblSkip val="1"/>
        <c:noMultiLvlLbl val="0"/>
      </c:catAx>
      <c:valAx>
        <c:axId val="990133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95931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1884</c:v>
                </c:pt>
                <c:pt idx="46">
                  <c:v>1897</c:v>
                </c:pt>
              </c:numCache>
            </c:numRef>
          </c:val>
        </c:ser>
        <c:axId val="22003125"/>
        <c:axId val="63810398"/>
      </c:bar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10398"/>
        <c:crosses val="autoZero"/>
        <c:auto val="0"/>
        <c:lblOffset val="100"/>
        <c:tickLblSkip val="3"/>
        <c:tickMarkSkip val="2"/>
        <c:noMultiLvlLbl val="0"/>
      </c:catAx>
      <c:valAx>
        <c:axId val="63810398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31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1079</c:v>
                </c:pt>
                <c:pt idx="45">
                  <c:v>1072</c:v>
                </c:pt>
                <c:pt idx="46">
                  <c:v>1123</c:v>
                </c:pt>
              </c:numCache>
            </c:numRef>
          </c:val>
        </c:ser>
        <c:axId val="7994199"/>
        <c:axId val="4838928"/>
      </c:barChart>
      <c:catAx>
        <c:axId val="7994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928"/>
        <c:crosses val="autoZero"/>
        <c:auto val="1"/>
        <c:lblOffset val="100"/>
        <c:tickLblSkip val="3"/>
        <c:noMultiLvlLbl val="0"/>
      </c:catAx>
      <c:valAx>
        <c:axId val="4838928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9419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4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51</c:v>
                </c:pt>
                <c:pt idx="45">
                  <c:v>50</c:v>
                </c:pt>
                <c:pt idx="46">
                  <c:v>90</c:v>
                </c:pt>
              </c:numCache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408858"/>
        <c:crosses val="autoZero"/>
        <c:auto val="1"/>
        <c:lblOffset val="100"/>
        <c:tickLblSkip val="3"/>
        <c:noMultiLvlLbl val="0"/>
      </c:catAx>
      <c:valAx>
        <c:axId val="56408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550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960</c:v>
                </c:pt>
                <c:pt idx="46">
                  <c:v>965</c:v>
                </c:pt>
              </c:numCache>
            </c:numRef>
          </c:val>
        </c:ser>
        <c:axId val="37917675"/>
        <c:axId val="5714756"/>
      </c:barChart>
      <c:catAx>
        <c:axId val="3791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14756"/>
        <c:crosses val="autoZero"/>
        <c:auto val="1"/>
        <c:lblOffset val="100"/>
        <c:tickLblSkip val="3"/>
        <c:noMultiLvlLbl val="0"/>
      </c:catAx>
      <c:valAx>
        <c:axId val="5714756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917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23.1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51432805"/>
        <c:axId val="60242062"/>
      </c:lineChart>
      <c:catAx>
        <c:axId val="5143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242062"/>
        <c:crosses val="autoZero"/>
        <c:auto val="0"/>
        <c:lblOffset val="100"/>
        <c:tickLblSkip val="3"/>
        <c:tickMarkSkip val="2"/>
        <c:noMultiLvlLbl val="0"/>
      </c:catAx>
      <c:valAx>
        <c:axId val="6024206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432805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48.6</c:v>
                </c:pt>
              </c:numCache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68824"/>
        <c:crosses val="autoZero"/>
        <c:auto val="0"/>
        <c:lblOffset val="100"/>
        <c:tickLblSkip val="3"/>
        <c:tickMarkSkip val="2"/>
        <c:noMultiLvlLbl val="0"/>
      </c:catAx>
      <c:valAx>
        <c:axId val="47768824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647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45.8</c:v>
                </c:pt>
              </c:numCache>
            </c:numRef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69506"/>
        <c:crosses val="autoZero"/>
        <c:auto val="0"/>
        <c:lblOffset val="100"/>
        <c:tickLblSkip val="3"/>
        <c:tickMarkSkip val="2"/>
        <c:noMultiLvlLbl val="0"/>
      </c:catAx>
      <c:valAx>
        <c:axId val="4406950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3079</c:v>
                </c:pt>
                <c:pt idx="45">
                  <c:v>3123</c:v>
                </c:pt>
                <c:pt idx="46">
                  <c:v>3164</c:v>
                </c:pt>
              </c:numCache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60204"/>
        <c:crosses val="autoZero"/>
        <c:auto val="0"/>
        <c:lblOffset val="100"/>
        <c:tickLblSkip val="3"/>
        <c:tickMarkSkip val="2"/>
        <c:noMultiLvlLbl val="0"/>
      </c:catAx>
      <c:valAx>
        <c:axId val="12860204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925</c:v>
                </c:pt>
                <c:pt idx="46">
                  <c:v>900</c:v>
                </c:pt>
              </c:numCache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43574"/>
        <c:crosses val="autoZero"/>
        <c:auto val="0"/>
        <c:lblOffset val="100"/>
        <c:tickLblSkip val="3"/>
        <c:tickMarkSkip val="2"/>
        <c:noMultiLvlLbl val="0"/>
      </c:catAx>
      <c:valAx>
        <c:axId val="350435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45.8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5e561b6-23ef-4d1d-9dae-f12bd45d1536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247900" y="266700"/>
          <a:ext cx="1924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48.6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a8f1c2e-67a1-4608-9265-8f148cf8627a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ebf7ff-9977-48c0-8721-c3e737654d88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48.6 bu/A and USDA estimated 45.8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a3e10e2-681e-4d08-a452-1eb2ec49229c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38d707c-b0fd-4a6d-98f0-a5786129c398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769f5d0-df59-44d3-bf27-c8e3c320d322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7e3d1a0-3d69-46eb-8529-cadef645a51a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200bd55-cc11-40c1-a882-e6f58cb57854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48.6 bu/A and USDA estimated 45.8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af5d804-8201-4e01-b1be-3eec6debfcfa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0.46075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c29aa5f-53cc-43e0-b660-b15fabec43bf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46503e31-f263-4685-96f9-3cbef15d8fbc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28d14cc-e612-40ad-baaa-afa34a760953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5.10.19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5" t="s">
        <v>144</v>
      </c>
      <c r="AW6" s="114" t="s">
        <v>147</v>
      </c>
      <c r="AX6" s="114" t="s">
        <v>147</v>
      </c>
      <c r="AY6" s="114" t="s">
        <v>147</v>
      </c>
      <c r="BA6" s="4" t="s">
        <v>136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45.8</v>
      </c>
      <c r="AX8" s="75">
        <f>AW8</f>
        <v>45.8</v>
      </c>
      <c r="AY8" s="75">
        <f>AX8</f>
        <v>45.8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39</v>
      </c>
      <c r="AX9" s="75">
        <f>AW9</f>
        <v>39</v>
      </c>
      <c r="AY9" s="75">
        <f>AX9</f>
        <v>39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48.6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0.8515283842794761</v>
      </c>
      <c r="AX11" s="76">
        <f t="shared" si="6"/>
        <v>0.8515283842794761</v>
      </c>
      <c r="AY11" s="76">
        <f t="shared" si="6"/>
        <v>0.8515283842794761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1884</v>
      </c>
      <c r="AW12" s="77">
        <v>1897</v>
      </c>
      <c r="AX12" s="77">
        <f>AX9*AX10</f>
        <v>1510.0000000000002</v>
      </c>
      <c r="AY12" s="77">
        <f>AY9*AY10</f>
        <v>2055.3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1127</v>
      </c>
      <c r="AX13" s="107">
        <f>AW13</f>
        <v>1127</v>
      </c>
      <c r="AY13" s="107">
        <f>AX13</f>
        <v>1127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1">
        <v>140</v>
      </c>
      <c r="AW14" s="92">
        <v>140</v>
      </c>
      <c r="AX14" s="107">
        <f>AW14</f>
        <v>140</v>
      </c>
      <c r="AY14" s="107">
        <f>AX14</f>
        <v>140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3079</v>
      </c>
      <c r="AV15" s="61">
        <v>3123</v>
      </c>
      <c r="AW15" s="77">
        <v>3164</v>
      </c>
      <c r="AX15" s="77">
        <f t="shared" si="10"/>
        <v>2777</v>
      </c>
      <c r="AY15" s="77">
        <f t="shared" si="10"/>
        <v>3322.3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62</v>
      </c>
      <c r="AW17" s="92">
        <v>68</v>
      </c>
      <c r="AX17" s="107">
        <f>AW17</f>
        <v>68</v>
      </c>
      <c r="AY17" s="107">
        <f>AX17</f>
        <v>68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960</v>
      </c>
      <c r="AW18" s="92">
        <v>965</v>
      </c>
      <c r="AX18" s="107">
        <f>AW18</f>
        <v>965</v>
      </c>
      <c r="AY18" s="107">
        <f>AX18</f>
        <v>965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51</v>
      </c>
      <c r="AV19" s="91">
        <v>50</v>
      </c>
      <c r="AW19" s="92">
        <v>90</v>
      </c>
      <c r="AX19" s="107">
        <f>AW19</f>
        <v>90</v>
      </c>
      <c r="AY19" s="107">
        <f>AX19</f>
        <v>90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Y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1260</v>
      </c>
      <c r="AR20" s="61">
        <f t="shared" si="14"/>
        <v>1151</v>
      </c>
      <c r="AS20" s="61">
        <v>1174</v>
      </c>
      <c r="AT20" s="61">
        <v>1171</v>
      </c>
      <c r="AU20" s="61">
        <v>1079</v>
      </c>
      <c r="AV20" s="61">
        <v>1072</v>
      </c>
      <c r="AW20" s="77">
        <v>1123</v>
      </c>
      <c r="AX20" s="77">
        <f t="shared" si="14"/>
        <v>1123</v>
      </c>
      <c r="AY20" s="77">
        <f t="shared" si="14"/>
        <v>1123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1">
        <v>925</v>
      </c>
      <c r="AW22" s="92">
        <v>900</v>
      </c>
      <c r="AX22" s="107">
        <f>AW22</f>
        <v>900</v>
      </c>
      <c r="AY22" s="107">
        <f>AX22</f>
        <v>900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Y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864</v>
      </c>
      <c r="AS24" s="61">
        <f t="shared" si="16"/>
        <v>778</v>
      </c>
      <c r="AT24" s="61">
        <f t="shared" si="16"/>
        <v>1051</v>
      </c>
      <c r="AU24" s="61">
        <f t="shared" si="16"/>
        <v>901</v>
      </c>
      <c r="AV24" s="61">
        <f t="shared" si="16"/>
        <v>925</v>
      </c>
      <c r="AW24" s="77">
        <f>SUM(AW22:AW23)</f>
        <v>900</v>
      </c>
      <c r="AX24" s="77">
        <f t="shared" si="16"/>
        <v>900</v>
      </c>
      <c r="AY24" s="77">
        <f t="shared" si="16"/>
        <v>900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X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1980</v>
      </c>
      <c r="AV26" s="61">
        <v>1997</v>
      </c>
      <c r="AW26" s="77">
        <v>2023</v>
      </c>
      <c r="AX26" s="77">
        <f t="shared" si="18"/>
        <v>2023</v>
      </c>
      <c r="AY26" s="77">
        <f>AY20+AY24</f>
        <v>2023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19" ref="AG28:AM28">AG15-AG26</f>
        <v>546.1999999999998</v>
      </c>
      <c r="AH28" s="91">
        <f t="shared" si="19"/>
        <v>539.1999999999998</v>
      </c>
      <c r="AI28" s="91">
        <f t="shared" si="19"/>
        <v>572.1999999999998</v>
      </c>
      <c r="AJ28" s="91">
        <f t="shared" si="19"/>
        <v>456</v>
      </c>
      <c r="AK28" s="91">
        <v>306</v>
      </c>
      <c r="AL28" s="91">
        <f t="shared" si="19"/>
        <v>657</v>
      </c>
      <c r="AM28" s="91">
        <f t="shared" si="19"/>
        <v>975.6648</v>
      </c>
      <c r="AN28" s="91">
        <f aca="true" t="shared" si="20" ref="AN28:AX28">AN15-AN26</f>
        <v>861.2454699999998</v>
      </c>
      <c r="AO28" s="91">
        <f t="shared" si="20"/>
        <v>742.5741000000003</v>
      </c>
      <c r="AP28" s="91">
        <f t="shared" si="20"/>
        <v>717.7727000000004</v>
      </c>
      <c r="AQ28" s="91">
        <f t="shared" si="20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1127</v>
      </c>
      <c r="AW28" s="92">
        <v>1141</v>
      </c>
      <c r="AX28" s="77">
        <f t="shared" si="20"/>
        <v>754</v>
      </c>
      <c r="AY28" s="77">
        <f>AY15-AY26</f>
        <v>1299.3000000000002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1" ref="AD29:AI29">AD28-AD32</f>
        <v>779.4939999999992</v>
      </c>
      <c r="AE29" s="91">
        <f t="shared" si="21"/>
        <v>678</v>
      </c>
      <c r="AF29" s="91">
        <f t="shared" si="21"/>
        <v>425</v>
      </c>
      <c r="AG29" s="91">
        <f t="shared" si="21"/>
        <v>485.1999999999998</v>
      </c>
      <c r="AH29" s="91">
        <f t="shared" si="21"/>
        <v>485.1999999999998</v>
      </c>
      <c r="AI29" s="91">
        <f t="shared" si="21"/>
        <v>529.1999999999998</v>
      </c>
      <c r="AJ29" s="91">
        <f>AJ28-AJ32</f>
        <v>415</v>
      </c>
      <c r="AK29" s="91">
        <v>306</v>
      </c>
      <c r="AL29" s="91">
        <f aca="true" t="shared" si="22" ref="AL29:AR29">AL28-AL32</f>
        <v>657</v>
      </c>
      <c r="AM29" s="91">
        <f t="shared" si="22"/>
        <v>975.6648</v>
      </c>
      <c r="AN29" s="91">
        <f t="shared" si="22"/>
        <v>861.2454699999998</v>
      </c>
      <c r="AO29" s="91">
        <f t="shared" si="22"/>
        <v>742.5741000000003</v>
      </c>
      <c r="AP29" s="91">
        <f t="shared" si="22"/>
        <v>717.7727000000004</v>
      </c>
      <c r="AQ29" s="91">
        <f t="shared" si="22"/>
        <v>590.3087</v>
      </c>
      <c r="AR29" s="91">
        <f t="shared" si="22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3" ref="AE34:AL34">AE28/AE26</f>
        <v>0.3609471029001194</v>
      </c>
      <c r="AF34" s="84">
        <f t="shared" si="23"/>
        <v>0.24941582850756885</v>
      </c>
      <c r="AG34" s="84">
        <f t="shared" si="23"/>
        <v>0.23214892893573605</v>
      </c>
      <c r="AH34" s="84">
        <f t="shared" si="23"/>
        <v>0.24116647285088103</v>
      </c>
      <c r="AI34" s="84">
        <f t="shared" si="23"/>
        <v>0.26554668646742147</v>
      </c>
      <c r="AJ34" s="84">
        <f>AJ28/AJ26</f>
        <v>0.2225475841874085</v>
      </c>
      <c r="AK34" s="84">
        <f t="shared" si="23"/>
        <v>0.1313304721030043</v>
      </c>
      <c r="AL34" s="84">
        <f t="shared" si="23"/>
        <v>0.2887912087912088</v>
      </c>
      <c r="AM34" s="84">
        <f aca="true" t="shared" si="24" ref="AM34:AY34">AM28/AM26</f>
        <v>0.4834810703666997</v>
      </c>
      <c r="AN34" s="84">
        <f t="shared" si="24"/>
        <v>0.35618092224979314</v>
      </c>
      <c r="AO34" s="84">
        <f t="shared" si="24"/>
        <v>0.33284361272971774</v>
      </c>
      <c r="AP34" s="84">
        <f t="shared" si="24"/>
        <v>0.2990719583333335</v>
      </c>
      <c r="AQ34" s="84">
        <f aca="true" t="shared" si="25" ref="AQ34:AV34">AQ28/AQ26</f>
        <v>0.24232705254515602</v>
      </c>
      <c r="AR34" s="84">
        <f t="shared" si="25"/>
        <v>0.3737541935483871</v>
      </c>
      <c r="AS34" s="84">
        <f t="shared" si="25"/>
        <v>0.5002562788313686</v>
      </c>
      <c r="AT34" s="84">
        <f t="shared" si="25"/>
        <v>0.5315031503150315</v>
      </c>
      <c r="AU34" s="84">
        <f t="shared" si="25"/>
        <v>0.555050505050505</v>
      </c>
      <c r="AV34" s="84">
        <f t="shared" si="25"/>
        <v>0.5643465197796695</v>
      </c>
      <c r="AW34" s="84">
        <f>AW28/AW26</f>
        <v>0.5640138408304498</v>
      </c>
      <c r="AX34" s="84">
        <f t="shared" si="24"/>
        <v>0.37271379139891253</v>
      </c>
      <c r="AY34" s="84">
        <f t="shared" si="24"/>
        <v>0.6422639644092932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5.2</v>
      </c>
      <c r="AW36" s="96">
        <f>AW42</f>
        <v>4.7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6" ref="D39:AI39">D36/D38</f>
        <v>2.9854014598540144</v>
      </c>
      <c r="E39" s="63">
        <f t="shared" si="26"/>
        <v>2.5985401459854014</v>
      </c>
      <c r="F39" s="63">
        <f t="shared" si="26"/>
        <v>1.2133333333333334</v>
      </c>
      <c r="G39" s="63">
        <f t="shared" si="26"/>
        <v>1.0355555555555556</v>
      </c>
      <c r="H39" s="63">
        <f t="shared" si="26"/>
        <v>1.2680851063829788</v>
      </c>
      <c r="I39" s="63">
        <f t="shared" si="26"/>
        <v>1.52</v>
      </c>
      <c r="J39" s="63">
        <f t="shared" si="26"/>
        <v>1.33</v>
      </c>
      <c r="K39" s="63">
        <f t="shared" si="26"/>
        <v>1.153125</v>
      </c>
      <c r="L39" s="63">
        <f t="shared" si="26"/>
        <v>0.9718309859154931</v>
      </c>
      <c r="M39" s="63">
        <f t="shared" si="26"/>
        <v>0.9616438356164383</v>
      </c>
      <c r="N39" s="63">
        <f t="shared" si="26"/>
        <v>1.0272727272727273</v>
      </c>
      <c r="O39" s="63">
        <f t="shared" si="26"/>
        <v>0.9333333333333335</v>
      </c>
      <c r="P39" s="63">
        <f t="shared" si="26"/>
        <v>1.0521739130434784</v>
      </c>
      <c r="Q39" s="63">
        <f t="shared" si="26"/>
        <v>1.1271929824561404</v>
      </c>
      <c r="R39" s="63">
        <f t="shared" si="26"/>
        <v>1.6832579185520362</v>
      </c>
      <c r="S39" s="63">
        <f t="shared" si="26"/>
        <v>1.8058252427184467</v>
      </c>
      <c r="T39" s="63">
        <f t="shared" si="26"/>
        <v>1.3384615384615384</v>
      </c>
      <c r="U39" s="63">
        <f t="shared" si="26"/>
        <v>1.4705882352941175</v>
      </c>
      <c r="V39" s="63">
        <f t="shared" si="26"/>
        <v>1.4660633484162897</v>
      </c>
      <c r="W39" s="63">
        <f t="shared" si="26"/>
        <v>1.330612244897959</v>
      </c>
      <c r="X39" s="63">
        <f t="shared" si="26"/>
        <v>1.3372093023255813</v>
      </c>
      <c r="Y39" s="63">
        <f t="shared" si="26"/>
        <v>1.744186046511628</v>
      </c>
      <c r="Z39" s="63">
        <f t="shared" si="26"/>
        <v>1.6860465116279069</v>
      </c>
      <c r="AA39" s="63">
        <f t="shared" si="26"/>
        <v>1.317829457364341</v>
      </c>
      <c r="AB39" s="63">
        <f t="shared" si="26"/>
        <v>1.0271317829457365</v>
      </c>
      <c r="AC39" s="63">
        <f t="shared" si="26"/>
        <v>0.9612403100775193</v>
      </c>
      <c r="AD39" s="63">
        <f t="shared" si="26"/>
        <v>1.0155038759689923</v>
      </c>
      <c r="AE39" s="63">
        <f t="shared" si="26"/>
        <v>1.0775193798449612</v>
      </c>
      <c r="AF39" s="63">
        <f t="shared" si="26"/>
        <v>1.2714285714285716</v>
      </c>
      <c r="AG39" s="63">
        <f t="shared" si="26"/>
        <v>1.2142857142857144</v>
      </c>
      <c r="AH39" s="63">
        <f t="shared" si="26"/>
        <v>1.0029498525073746</v>
      </c>
      <c r="AI39" s="63">
        <f t="shared" si="26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 t="s">
        <v>131</v>
      </c>
      <c r="AW40" s="101">
        <v>4.7</v>
      </c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 t="s">
        <v>132</v>
      </c>
      <c r="AW41" s="101">
        <v>4.7</v>
      </c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 t="s">
        <v>135</v>
      </c>
      <c r="AW42" s="88">
        <f>AVERAGE(AW40:AW41)</f>
        <v>4.7</v>
      </c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 t="s">
        <v>147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23.1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7" ref="C73:AF73">C67/C65</f>
        <v>0.1579925650557621</v>
      </c>
      <c r="D73" s="63">
        <f t="shared" si="27"/>
        <v>0.2717391304347826</v>
      </c>
      <c r="E73" s="63">
        <f t="shared" si="27"/>
        <v>0.415929203539823</v>
      </c>
      <c r="F73" s="63">
        <f t="shared" si="27"/>
        <v>0.8101604278074866</v>
      </c>
      <c r="G73" s="63">
        <f t="shared" si="27"/>
        <v>0.650875386199794</v>
      </c>
      <c r="H73" s="63">
        <f t="shared" si="27"/>
        <v>0.40712223291626565</v>
      </c>
      <c r="I73" s="63">
        <f t="shared" si="27"/>
        <v>0.40930232558139534</v>
      </c>
      <c r="J73" s="63">
        <f t="shared" si="27"/>
        <v>0.5009259259259259</v>
      </c>
      <c r="K73" s="63">
        <f t="shared" si="27"/>
        <v>0.48251121076233183</v>
      </c>
      <c r="L73" s="63">
        <f t="shared" si="27"/>
        <v>0.7341772151898734</v>
      </c>
      <c r="M73" s="63">
        <f t="shared" si="27"/>
        <v>0.6172328086164043</v>
      </c>
      <c r="N73" s="63">
        <f t="shared" si="27"/>
        <v>0.5605942142298671</v>
      </c>
      <c r="O73" s="63">
        <f t="shared" si="27"/>
        <v>1.0756929637526653</v>
      </c>
      <c r="P73" s="63">
        <f t="shared" si="27"/>
        <v>0.9240265906932573</v>
      </c>
      <c r="Q73" s="63">
        <f t="shared" si="27"/>
        <v>0.39789473684210525</v>
      </c>
      <c r="R73" s="63">
        <f t="shared" si="27"/>
        <v>0.2643979057591623</v>
      </c>
      <c r="S73" s="63">
        <f t="shared" si="27"/>
        <v>0.2694235588972431</v>
      </c>
      <c r="T73" s="63">
        <f t="shared" si="27"/>
        <v>0.3429169840060929</v>
      </c>
      <c r="U73" s="63">
        <f t="shared" si="27"/>
        <v>0.182039745031871</v>
      </c>
      <c r="V73" s="63">
        <f t="shared" si="27"/>
        <v>0.21273486430062633</v>
      </c>
      <c r="W73" s="63">
        <f t="shared" si="27"/>
        <v>0.2170172084130019</v>
      </c>
      <c r="X73" s="63">
        <f t="shared" si="27"/>
        <v>0.19206349206349205</v>
      </c>
      <c r="Y73" s="63">
        <f t="shared" si="27"/>
        <v>0.17803468208092485</v>
      </c>
      <c r="Z73" s="63">
        <f t="shared" si="27"/>
        <v>0.18536534717715764</v>
      </c>
      <c r="AA73" s="63">
        <f t="shared" si="27"/>
        <v>0.32822333939458753</v>
      </c>
      <c r="AB73" s="63">
        <f t="shared" si="27"/>
        <v>0.41397090978229834</v>
      </c>
      <c r="AC73" s="63">
        <f t="shared" si="27"/>
        <v>0.44573249027237327</v>
      </c>
      <c r="AD73" s="63">
        <f t="shared" si="27"/>
        <v>0.4601936422655024</v>
      </c>
      <c r="AE73" s="63">
        <f t="shared" si="27"/>
        <v>0.4445245098039213</v>
      </c>
      <c r="AF73" s="63">
        <f t="shared" si="27"/>
        <v>0.23834462876795434</v>
      </c>
      <c r="AG73" s="63">
        <f aca="true" t="shared" si="28" ref="AG73:AO73">AG67/AG65</f>
        <v>0.3553163758671428</v>
      </c>
      <c r="AH73" s="63">
        <f t="shared" si="28"/>
        <v>0.2166105499438833</v>
      </c>
      <c r="AI73" s="63">
        <f t="shared" si="28"/>
        <v>0.18210526315789474</v>
      </c>
      <c r="AJ73" s="63">
        <f t="shared" si="28"/>
        <v>0.22510231923601637</v>
      </c>
      <c r="AK73" s="63">
        <f t="shared" si="28"/>
        <v>0.14054600606673406</v>
      </c>
      <c r="AL73" s="63">
        <f t="shared" si="28"/>
        <v>0.29437706725468576</v>
      </c>
      <c r="AM73" s="63">
        <f t="shared" si="28"/>
        <v>0.3767123287671233</v>
      </c>
      <c r="AN73" s="63">
        <f t="shared" si="28"/>
        <v>0.3788027477919529</v>
      </c>
      <c r="AO73" s="63">
        <f t="shared" si="28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3079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51</v>
      </c>
      <c r="N48" s="51">
        <f>'Wheat Annual Balance Sheet'!$AU$20</f>
        <v>1079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1980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0.555050505050505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23.1</v>
      </c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140</v>
      </c>
      <c r="J49" s="51">
        <f>'Wheat Annual Balance Sheet'!$AV$15</f>
        <v>3123</v>
      </c>
      <c r="K49" s="51">
        <f>'Wheat Annual Balance Sheet'!$AV$17</f>
        <v>62</v>
      </c>
      <c r="L49" s="51">
        <f>'Wheat Annual Balance Sheet'!$AV$18</f>
        <v>960</v>
      </c>
      <c r="M49" s="51">
        <f>'Wheat Annual Balance Sheet'!$AV$19</f>
        <v>50</v>
      </c>
      <c r="N49" s="51">
        <f>'Wheat Annual Balance Sheet'!$AV$20</f>
        <v>1072</v>
      </c>
      <c r="O49" s="51">
        <f>'Wheat Annual Balance Sheet'!$AV$22</f>
        <v>925</v>
      </c>
      <c r="P49" s="51">
        <f>'Wheat Annual Balance Sheet'!$AV$23</f>
        <v>0</v>
      </c>
      <c r="Q49" s="51">
        <f>'Wheat Annual Balance Sheet'!$AV$24</f>
        <v>925</v>
      </c>
      <c r="R49" s="51">
        <f>'Wheat Annual Balance Sheet'!$AV$26</f>
        <v>1997</v>
      </c>
      <c r="S49" s="51">
        <f>'Wheat Annual Balance Sheet'!$AV$28</f>
        <v>1127</v>
      </c>
      <c r="T49" s="51"/>
      <c r="U49" s="51"/>
      <c r="V49" s="51"/>
      <c r="W49" s="51"/>
      <c r="X49" s="52">
        <f>'Wheat Annual Balance Sheet'!$AV$34</f>
        <v>0.5643465197796695</v>
      </c>
      <c r="Y49" s="53">
        <f>'Wheat Annual Balance Sheet'!$AV$36</f>
        <v>5.2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45.8</v>
      </c>
      <c r="D50" s="50">
        <f>'Wheat Annual Balance Sheet'!$AW$9</f>
        <v>39</v>
      </c>
      <c r="E50" s="50">
        <f>'Wheat Annual Balance Sheet'!$AW$47</f>
        <v>22.2</v>
      </c>
      <c r="F50" s="50">
        <f>'Wheat Annual Balance Sheet'!$AW$10</f>
        <v>48.6</v>
      </c>
      <c r="G50" s="51">
        <f>'Wheat Annual Balance Sheet'!$AW$12</f>
        <v>1897</v>
      </c>
      <c r="H50" s="51">
        <f>'Wheat Annual Balance Sheet'!$AW$13</f>
        <v>1127</v>
      </c>
      <c r="I50" s="51">
        <f>'Wheat Annual Balance Sheet'!$AW$14</f>
        <v>140</v>
      </c>
      <c r="J50" s="51">
        <f>'Wheat Annual Balance Sheet'!$AW$15</f>
        <v>3164</v>
      </c>
      <c r="K50" s="51">
        <f>'Wheat Annual Balance Sheet'!$AW$17</f>
        <v>68</v>
      </c>
      <c r="L50" s="51">
        <f>'Wheat Annual Balance Sheet'!$AW$18</f>
        <v>965</v>
      </c>
      <c r="M50" s="51">
        <f>'Wheat Annual Balance Sheet'!$AW$19</f>
        <v>90</v>
      </c>
      <c r="N50" s="51">
        <f>'Wheat Annual Balance Sheet'!$AW$20</f>
        <v>1123</v>
      </c>
      <c r="O50" s="51">
        <f>'Wheat Annual Balance Sheet'!$AW$22</f>
        <v>900</v>
      </c>
      <c r="P50" s="51">
        <f>'Wheat Annual Balance Sheet'!$AW$23</f>
        <v>0</v>
      </c>
      <c r="Q50" s="51">
        <f>'Wheat Annual Balance Sheet'!$AW$24</f>
        <v>900</v>
      </c>
      <c r="R50" s="51">
        <f>'Wheat Annual Balance Sheet'!$AW$26</f>
        <v>2023</v>
      </c>
      <c r="S50" s="51">
        <f>'Wheat Annual Balance Sheet'!$AW$28</f>
        <v>1141</v>
      </c>
      <c r="T50" s="51"/>
      <c r="U50" s="51"/>
      <c r="V50" s="51"/>
      <c r="W50" s="51"/>
      <c r="X50" s="52">
        <f>'Wheat Annual Balance Sheet'!$AW$34</f>
        <v>0.5640138408304498</v>
      </c>
      <c r="Y50" s="53">
        <f>'Wheat Annual Balance Sheet'!$AW$36</f>
        <v>4.7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2019-05-11T13:31:16Z</dcterms:modified>
  <cp:category/>
  <cp:version/>
  <cp:contentType/>
  <cp:contentStatus/>
</cp:coreProperties>
</file>