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ksuemailprod-my.sharepoint.com/personal/jifft_ksu_edu/Documents/insurance-extension/NCERME/Forage-project/Kiran/"/>
    </mc:Choice>
  </mc:AlternateContent>
  <xr:revisionPtr revIDLastSave="0" documentId="8_{F5C1750C-46CE-4443-AE41-5382A5003B0A}" xr6:coauthVersionLast="47" xr6:coauthVersionMax="47" xr10:uidLastSave="{00000000-0000-0000-0000-000000000000}"/>
  <bookViews>
    <workbookView xWindow="-110" yWindow="-110" windowWidth="22780" windowHeight="14540" firstSheet="2" activeTab="2" xr2:uid="{D36D6511-EC57-47CC-BC8C-35E878DFED40}"/>
  </bookViews>
  <sheets>
    <sheet name="Get Started" sheetId="6" r:id="rId1"/>
    <sheet name="Hay Inventory" sheetId="2" r:id="rId2"/>
    <sheet name="Hay Budget" sheetId="3" r:id="rId3"/>
    <sheet name="Value of Hay on Hand" sheetId="8" r:id="rId4"/>
    <sheet name="Resources" sheetId="9" r:id="rId5"/>
  </sheets>
  <externalReferences>
    <externalReference r:id="rId6"/>
    <externalReference r:id="rId7"/>
    <externalReference r:id="rId8"/>
  </externalReferences>
  <definedNames>
    <definedName name="data">[1]kcd!$B$10:$AZ$1374</definedName>
    <definedName name="Feeds">[2]Feedstuffs!$A$3:$A$17</definedName>
    <definedName name="price_selections">'[2]Basic Info'!#REF!</definedName>
    <definedName name="Prices">[3]Prices!$A$1:$A$3</definedName>
    <definedName name="_xlnm.Print_Area" localSheetId="1">'Hay Inventory'!$A$1:$H$71</definedName>
    <definedName name="Units">[2]Feedstuffs!$E$46:$E$48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B28" i="8"/>
  <c r="B27" i="8"/>
  <c r="A28" i="8"/>
  <c r="A27" i="8"/>
  <c r="B25" i="8"/>
  <c r="D25" i="8" s="1"/>
  <c r="A25" i="8"/>
  <c r="B24" i="8"/>
  <c r="B23" i="8"/>
  <c r="B22" i="8"/>
  <c r="B21" i="8"/>
  <c r="B20" i="8"/>
  <c r="B19" i="8"/>
  <c r="A24" i="8"/>
  <c r="A23" i="8"/>
  <c r="A22" i="8"/>
  <c r="A21" i="8"/>
  <c r="A20" i="8"/>
  <c r="A19" i="8"/>
  <c r="B17" i="8"/>
  <c r="B16" i="8"/>
  <c r="D16" i="8" s="1"/>
  <c r="B14" i="8"/>
  <c r="B13" i="8"/>
  <c r="B12" i="8"/>
  <c r="B11" i="8"/>
  <c r="B10" i="8"/>
  <c r="B6" i="8"/>
  <c r="D6" i="8" s="1"/>
  <c r="A17" i="8"/>
  <c r="A16" i="8"/>
  <c r="A14" i="8"/>
  <c r="A13" i="8"/>
  <c r="A12" i="8"/>
  <c r="A11" i="8"/>
  <c r="A10" i="8"/>
  <c r="A9" i="8"/>
  <c r="A8" i="8"/>
  <c r="A6" i="8"/>
  <c r="G17" i="3"/>
  <c r="J66" i="2" l="1"/>
  <c r="J67" i="2"/>
  <c r="J56" i="2"/>
  <c r="J55" i="2"/>
  <c r="J54" i="2"/>
  <c r="K54" i="2" s="1"/>
  <c r="J47" i="2"/>
  <c r="J48" i="2"/>
  <c r="J49" i="2"/>
  <c r="J50" i="2"/>
  <c r="J51" i="2"/>
  <c r="J52" i="2"/>
  <c r="J46" i="2"/>
  <c r="J45" i="2"/>
  <c r="K45" i="2" s="1"/>
  <c r="I29" i="2"/>
  <c r="B9" i="8" s="1"/>
  <c r="I30" i="2"/>
  <c r="I31" i="2"/>
  <c r="I32" i="2"/>
  <c r="I33" i="2"/>
  <c r="I34" i="2"/>
  <c r="I38" i="2"/>
  <c r="I37" i="2"/>
  <c r="I36" i="2"/>
  <c r="J36" i="2" s="1"/>
  <c r="I28" i="2"/>
  <c r="B8" i="8" s="1"/>
  <c r="I27" i="2"/>
  <c r="J27" i="2" s="1"/>
  <c r="H7" i="2"/>
  <c r="I7" i="2" s="1"/>
  <c r="H8" i="2"/>
  <c r="I8" i="2" s="1"/>
  <c r="H9" i="2"/>
  <c r="I9" i="2" s="1"/>
  <c r="H10" i="2"/>
  <c r="I10" i="2" s="1"/>
  <c r="H11" i="2"/>
  <c r="I11" i="2" s="1"/>
  <c r="H12" i="2"/>
  <c r="I12" i="2" s="1"/>
  <c r="H13" i="2"/>
  <c r="I13" i="2" s="1"/>
  <c r="H14" i="2"/>
  <c r="I14" i="2" s="1"/>
  <c r="H15" i="2"/>
  <c r="I15" i="2" s="1"/>
  <c r="H16" i="2"/>
  <c r="I16" i="2" s="1"/>
  <c r="H17" i="2"/>
  <c r="I17" i="2" s="1"/>
  <c r="H18" i="2"/>
  <c r="I18" i="2" s="1"/>
  <c r="H6" i="2"/>
  <c r="I6" i="2" s="1"/>
  <c r="H5" i="2"/>
  <c r="I5" i="2" s="1"/>
  <c r="E18" i="3"/>
  <c r="E19" i="3" s="1"/>
  <c r="G10" i="3"/>
  <c r="G12" i="3"/>
  <c r="G18" i="3" s="1"/>
  <c r="G13" i="3"/>
  <c r="G14" i="3"/>
  <c r="G15" i="3"/>
  <c r="G16" i="3"/>
  <c r="J32" i="2" l="1"/>
  <c r="D11" i="8"/>
  <c r="K50" i="2"/>
  <c r="D20" i="8"/>
  <c r="J29" i="2"/>
  <c r="D8" i="8"/>
  <c r="K47" i="2"/>
  <c r="D17" i="8"/>
  <c r="J37" i="2"/>
  <c r="D14" i="8"/>
  <c r="J38" i="2"/>
  <c r="K46" i="2"/>
  <c r="J59" i="2" s="1"/>
  <c r="K55" i="2"/>
  <c r="D27" i="8"/>
  <c r="J34" i="2"/>
  <c r="D13" i="8"/>
  <c r="K52" i="2"/>
  <c r="D24" i="8"/>
  <c r="K56" i="2"/>
  <c r="D28" i="8"/>
  <c r="J33" i="2"/>
  <c r="D12" i="8"/>
  <c r="K51" i="2"/>
  <c r="D21" i="8"/>
  <c r="J31" i="2"/>
  <c r="D10" i="8"/>
  <c r="K49" i="2"/>
  <c r="D19" i="8"/>
  <c r="J28" i="2"/>
  <c r="J30" i="2"/>
  <c r="D9" i="8"/>
  <c r="D29" i="8" s="1"/>
  <c r="K48" i="2"/>
  <c r="J68" i="2"/>
  <c r="I20" i="2"/>
  <c r="H69" i="2" s="1"/>
  <c r="J58" i="2"/>
  <c r="I19" i="2"/>
  <c r="H67" i="2" s="1"/>
  <c r="J40" i="2"/>
  <c r="J41" i="2" l="1"/>
  <c r="I63" i="2" s="1"/>
  <c r="H68" i="2" s="1"/>
  <c r="I62" i="2"/>
  <c r="H66" i="2" s="1"/>
  <c r="D65" i="2" l="1"/>
  <c r="B65" i="2"/>
  <c r="C4" i="3" s="1"/>
  <c r="G19" i="3" s="1"/>
</calcChain>
</file>

<file path=xl/sharedStrings.xml><?xml version="1.0" encoding="utf-8"?>
<sst xmlns="http://schemas.openxmlformats.org/spreadsheetml/2006/main" count="249" uniqueCount="177">
  <si>
    <t>Advanced Hay Inventory Calculator</t>
  </si>
  <si>
    <t>Before Beginning:</t>
  </si>
  <si>
    <t>This is a detailed spreadsheet tool to help producers calculate their hay needs, potential shortages or surpluses, and required budget. If you are looking to quickly calculate your hay needs and availability, please refer to our online or basic spreadsheet tool at https://agmanager.info/hay-inventory-calculator.</t>
  </si>
  <si>
    <t>Step 1:</t>
  </si>
  <si>
    <t>Hay Inventory- Estimated Hay Needs</t>
  </si>
  <si>
    <r>
      <t xml:space="preserve">Insert data for the cells below the </t>
    </r>
    <r>
      <rPr>
        <sz val="11"/>
        <color rgb="FFCC99FF"/>
        <rFont val="Calibri"/>
        <family val="2"/>
        <scheme val="minor"/>
      </rPr>
      <t>light purple</t>
    </r>
    <r>
      <rPr>
        <sz val="11"/>
        <color theme="1"/>
        <rFont val="Calibri"/>
        <family val="2"/>
        <scheme val="minor"/>
      </rPr>
      <t xml:space="preserve"> highlighted columns that apply to your operation. The </t>
    </r>
    <r>
      <rPr>
        <sz val="11"/>
        <color theme="9" tint="0.39997558519241921"/>
        <rFont val="Calibri"/>
        <family val="2"/>
        <scheme val="minor"/>
      </rPr>
      <t>light green</t>
    </r>
    <r>
      <rPr>
        <sz val="11"/>
        <color theme="1"/>
        <rFont val="Calibri"/>
        <family val="2"/>
        <scheme val="minor"/>
      </rPr>
      <t xml:space="preserve"> highlighted columns are optional. The first row will be an example and will not be calculated in your estimated results. </t>
    </r>
  </si>
  <si>
    <t>Step 2:</t>
  </si>
  <si>
    <t>Hay Inventory- Estimated Hay Available- Hay on Hand</t>
  </si>
  <si>
    <r>
      <t xml:space="preserve">Insert data for the cells below the </t>
    </r>
    <r>
      <rPr>
        <sz val="11"/>
        <color rgb="FFCC99FF"/>
        <rFont val="Calibri"/>
        <family val="2"/>
        <scheme val="minor"/>
      </rPr>
      <t>light purple</t>
    </r>
    <r>
      <rPr>
        <sz val="11"/>
        <color theme="1"/>
        <rFont val="Calibri"/>
        <family val="2"/>
        <scheme val="minor"/>
      </rPr>
      <t xml:space="preserve"> highlighted columns that apply to your operation. The</t>
    </r>
    <r>
      <rPr>
        <sz val="11"/>
        <color theme="9" tint="0.39997558519241921"/>
        <rFont val="Calibri"/>
        <family val="2"/>
        <scheme val="minor"/>
      </rPr>
      <t xml:space="preserve"> light green</t>
    </r>
    <r>
      <rPr>
        <sz val="11"/>
        <color theme="1"/>
        <rFont val="Calibri"/>
        <family val="2"/>
        <scheme val="minor"/>
      </rPr>
      <t xml:space="preserve"> highlighted columns are optional. The first row is an example, please do not make changes to this row as it won't be included in the calculations.</t>
    </r>
    <r>
      <rPr>
        <sz val="11"/>
        <color rgb="FFFF0000"/>
        <rFont val="Calibri"/>
        <family val="2"/>
        <scheme val="minor"/>
      </rPr>
      <t xml:space="preserve"> </t>
    </r>
    <r>
      <rPr>
        <sz val="11"/>
        <rFont val="Calibri"/>
        <family val="2"/>
        <scheme val="minor"/>
      </rPr>
      <t xml:space="preserve">There is a separate section in the table for silage. Silage will be included in the final calculations. </t>
    </r>
    <r>
      <rPr>
        <sz val="11"/>
        <color theme="1"/>
        <rFont val="Calibri"/>
        <family val="2"/>
        <scheme val="minor"/>
      </rPr>
      <t xml:space="preserve">Please refer to the given tables if you do not know your exact feeding and storage loss or crude protein content. </t>
    </r>
  </si>
  <si>
    <t>Step 3:</t>
  </si>
  <si>
    <t>Hay Inventory- Estimated Hay Available- Hay to be Harvested</t>
  </si>
  <si>
    <r>
      <t xml:space="preserve">Insert data for the cells below the </t>
    </r>
    <r>
      <rPr>
        <sz val="11"/>
        <color rgb="FFCC99FF"/>
        <rFont val="Calibri"/>
        <family val="2"/>
        <scheme val="minor"/>
      </rPr>
      <t>light purple</t>
    </r>
    <r>
      <rPr>
        <sz val="11"/>
        <color theme="1"/>
        <rFont val="Calibri"/>
        <family val="2"/>
        <scheme val="minor"/>
      </rPr>
      <t xml:space="preserve"> highlighted columns that apply to your operation. The</t>
    </r>
    <r>
      <rPr>
        <sz val="11"/>
        <color rgb="FF92D050"/>
        <rFont val="Calibri"/>
        <family val="2"/>
        <scheme val="minor"/>
      </rPr>
      <t xml:space="preserve"> light green</t>
    </r>
    <r>
      <rPr>
        <sz val="11"/>
        <color theme="1"/>
        <rFont val="Calibri"/>
        <family val="2"/>
        <scheme val="minor"/>
      </rPr>
      <t xml:space="preserve"> highlighted columns are optional. The first row is an example, please do not make changes to this row as it won't be included in the calculations. Like above, there is a separate section for silage. Please refer to the given tables if you do not know your exact feeding and storage loss or crude protein content.</t>
    </r>
  </si>
  <si>
    <t>Step 4:</t>
  </si>
  <si>
    <t>Hay Inventory- Results</t>
  </si>
  <si>
    <t xml:space="preserve">In the yellow highlighted cells you will find your surplus/shortage estimates. Note that in the bottom left corner the total estimation for storage and feed loss have been calculated for your records. </t>
  </si>
  <si>
    <t>Step 5:</t>
  </si>
  <si>
    <t>Hay Budget- Hay Costs</t>
  </si>
  <si>
    <r>
      <t xml:space="preserve">Insert the data for the cells below the </t>
    </r>
    <r>
      <rPr>
        <sz val="11"/>
        <color rgb="FFCC99FF"/>
        <rFont val="Calibri"/>
        <family val="2"/>
        <scheme val="minor"/>
      </rPr>
      <t>light purple</t>
    </r>
    <r>
      <rPr>
        <sz val="11"/>
        <color theme="1"/>
        <rFont val="Calibri"/>
        <family val="2"/>
        <scheme val="minor"/>
      </rPr>
      <t xml:space="preserve"> highlighted columns. The </t>
    </r>
    <r>
      <rPr>
        <sz val="11"/>
        <color theme="9" tint="0.39997558519241921"/>
        <rFont val="Calibri"/>
        <family val="2"/>
        <scheme val="minor"/>
      </rPr>
      <t>light green</t>
    </r>
    <r>
      <rPr>
        <sz val="11"/>
        <color theme="1"/>
        <rFont val="Calibri"/>
        <family val="2"/>
        <scheme val="minor"/>
      </rPr>
      <t xml:space="preserve"> highlighted columns are optional. The cost per source will be automatically calculated in the "Cost" column. The goal is for the Total Shortage/Surplus to be '0'. </t>
    </r>
  </si>
  <si>
    <t>Step 6:</t>
  </si>
  <si>
    <t>Value of Hay on Hand</t>
  </si>
  <si>
    <r>
      <t xml:space="preserve">The purpose of this section is to give one an idea of the value of the hay on hand and the hay to be harvested. All cells except the estimated price per ton will be automatically populated. Insert the data for the cells below the </t>
    </r>
    <r>
      <rPr>
        <sz val="11"/>
        <color rgb="FFCC99FF"/>
        <rFont val="Calibri"/>
        <family val="2"/>
        <scheme val="minor"/>
      </rPr>
      <t xml:space="preserve">light purple </t>
    </r>
    <r>
      <rPr>
        <sz val="11"/>
        <rFont val="Calibri"/>
        <family val="2"/>
        <scheme val="minor"/>
      </rPr>
      <t>highlighted column. Any blank rows in the "Hay Inventory" tab will appear as a '0'.</t>
    </r>
  </si>
  <si>
    <t xml:space="preserve">This tool was developed by Kiran Elam, John Holman, Jennifer Ifft, and Jenae Tilford. </t>
  </si>
  <si>
    <t>Please contact Jennifer Ifft with any comments or questions by email (jifft@ksu.edu) or phone (785-532-4486)</t>
  </si>
  <si>
    <t>Hay Inventory Calculator</t>
  </si>
  <si>
    <t>Estimated Hay Needs:</t>
  </si>
  <si>
    <r>
      <t xml:space="preserve">DISCLAIMER: </t>
    </r>
    <r>
      <rPr>
        <b/>
        <sz val="11"/>
        <color theme="1"/>
        <rFont val="Calibri (Body)"/>
      </rPr>
      <t>NOT a feed ration calculator</t>
    </r>
  </si>
  <si>
    <t>Type:</t>
  </si>
  <si>
    <t># of Head:</t>
  </si>
  <si>
    <t>Weight:</t>
  </si>
  <si>
    <t>Days Fed:</t>
  </si>
  <si>
    <t>DMI as % of BW:</t>
  </si>
  <si>
    <t>Approximate Crude Protein needed</t>
  </si>
  <si>
    <t xml:space="preserve"> </t>
  </si>
  <si>
    <t>Tons of Hay Needed:</t>
  </si>
  <si>
    <t>Tons of CP Needed:</t>
  </si>
  <si>
    <t>Example: (Mature Cows-Dry)</t>
  </si>
  <si>
    <t>=</t>
  </si>
  <si>
    <t>Mature Cows- Dry (1st Trimester)</t>
  </si>
  <si>
    <t>Mature Cows- Dry (2nd Trimester)</t>
  </si>
  <si>
    <t>Mature Cows- Dry (3rd Trimester)</t>
  </si>
  <si>
    <t>Mature Cows- Lactating</t>
  </si>
  <si>
    <t>Yearling Heifers</t>
  </si>
  <si>
    <t>Bulls</t>
  </si>
  <si>
    <t>Calves (backgrounding)</t>
  </si>
  <si>
    <t>Sheep</t>
  </si>
  <si>
    <t xml:space="preserve">Goats </t>
  </si>
  <si>
    <t xml:space="preserve">Horses </t>
  </si>
  <si>
    <t>Bison</t>
  </si>
  <si>
    <t>Other</t>
  </si>
  <si>
    <t>Total tons of hay needed:</t>
  </si>
  <si>
    <t>Purple = required column</t>
  </si>
  <si>
    <t xml:space="preserve">Total tons of crude protein needed: </t>
  </si>
  <si>
    <t>Green = optional column</t>
  </si>
  <si>
    <t>Estimated Hay available:</t>
  </si>
  <si>
    <t xml:space="preserve">*See OSU Dry Matter Intake for Cattle: https://extension.okstate.edu/fact-sheets/print-publications/e/nutrient-requirements-of-beef-cattle-e-974.pdf </t>
  </si>
  <si>
    <t>Hay on Hand</t>
  </si>
  <si>
    <t>Average Crude Protein Percents Based upon Hay Type</t>
  </si>
  <si>
    <t>Hay Type</t>
  </si>
  <si>
    <t>Number of Bales on Hand</t>
  </si>
  <si>
    <t>Storage Loss (%)</t>
  </si>
  <si>
    <t>Feed Loss (%)</t>
  </si>
  <si>
    <t>Hay Moisture %</t>
  </si>
  <si>
    <t>Average Bale Weight</t>
  </si>
  <si>
    <t>Crude Protein (%)</t>
  </si>
  <si>
    <t>Tons of baled hay available</t>
  </si>
  <si>
    <t>Crude Protein on hand (tons)</t>
  </si>
  <si>
    <t>Average CP %</t>
  </si>
  <si>
    <t>Triticale</t>
  </si>
  <si>
    <t>Alfalfa</t>
  </si>
  <si>
    <t>Prairie hay</t>
  </si>
  <si>
    <t>Brome Hay</t>
  </si>
  <si>
    <t>Prairie Hay</t>
  </si>
  <si>
    <t>Crabgrass</t>
  </si>
  <si>
    <t>Fescue</t>
  </si>
  <si>
    <t>Weeds</t>
  </si>
  <si>
    <t>Straw</t>
  </si>
  <si>
    <t>Wheat</t>
  </si>
  <si>
    <t>Silage Type</t>
  </si>
  <si>
    <t>Number of Tons on Hand</t>
  </si>
  <si>
    <t>Silage Moisture %</t>
  </si>
  <si>
    <t>Tons of Silage Available</t>
  </si>
  <si>
    <t>Example only; crude protein levels vary widely</t>
  </si>
  <si>
    <t>* see https://pdfs.semanticscholar.org/143a/ec4c3714d2c4ccd31dadca3e80ea2c6fff13.pdf</t>
  </si>
  <si>
    <t>PLUS</t>
  </si>
  <si>
    <t>Total tons available:</t>
  </si>
  <si>
    <t xml:space="preserve">Total crude protein available: </t>
  </si>
  <si>
    <t>Hay to be Harvested</t>
  </si>
  <si>
    <t>Field Name:</t>
  </si>
  <si>
    <t># of Acres</t>
  </si>
  <si>
    <t>Tons per acre</t>
  </si>
  <si>
    <t>Tons to be Harvested</t>
  </si>
  <si>
    <t>Crude Protein to be Harvested (tons)</t>
  </si>
  <si>
    <t>Estimated Feeding/ Storage Losses:</t>
  </si>
  <si>
    <t>EXAMPLE</t>
  </si>
  <si>
    <t>Type of Storage</t>
  </si>
  <si>
    <t>Loss %</t>
  </si>
  <si>
    <t>Feeding System</t>
  </si>
  <si>
    <t>Inside on crushed stone</t>
  </si>
  <si>
    <t>3 to 5</t>
  </si>
  <si>
    <t>Steel (plastic) ring</t>
  </si>
  <si>
    <t>4 to 7</t>
  </si>
  <si>
    <t>Outside on ground, uncovered</t>
  </si>
  <si>
    <t>20 to 35</t>
  </si>
  <si>
    <t>Unrolled on ground</t>
  </si>
  <si>
    <t>5 to 45</t>
  </si>
  <si>
    <t>Outside on ground, covered</t>
  </si>
  <si>
    <t>15 to 35</t>
  </si>
  <si>
    <t>Trailer</t>
  </si>
  <si>
    <t>10 to 13</t>
  </si>
  <si>
    <t>Outside on stone, uncovered</t>
  </si>
  <si>
    <t>13 to 20</t>
  </si>
  <si>
    <t>Bale Cradle</t>
  </si>
  <si>
    <t>15 to 20</t>
  </si>
  <si>
    <t>Outside on stone, covered</t>
  </si>
  <si>
    <t>10 to 17</t>
  </si>
  <si>
    <t>*See https://bookstore.ksre.ksu.edu/item/beef-cow-nutrition-guide_C735</t>
  </si>
  <si>
    <t>Field Name: (Silage)</t>
  </si>
  <si>
    <t>Tons per Acre</t>
  </si>
  <si>
    <t>Example</t>
  </si>
  <si>
    <t>Total tons to be harvested:</t>
  </si>
  <si>
    <t>Total crude protein to be harvested:</t>
  </si>
  <si>
    <t>Estimated total TONS of hay available</t>
  </si>
  <si>
    <t>Estimated total TONS of crude protein available</t>
  </si>
  <si>
    <t>Final Results:</t>
  </si>
  <si>
    <r>
      <t xml:space="preserve">Surplus or </t>
    </r>
    <r>
      <rPr>
        <b/>
        <sz val="14"/>
        <color rgb="FFFF0000"/>
        <rFont val="Calibri"/>
        <family val="2"/>
        <scheme val="minor"/>
      </rPr>
      <t>Shortage</t>
    </r>
    <r>
      <rPr>
        <b/>
        <sz val="14"/>
        <color theme="1"/>
        <rFont val="Calibri"/>
        <family val="2"/>
        <scheme val="minor"/>
      </rPr>
      <t xml:space="preserve"> in tons</t>
    </r>
  </si>
  <si>
    <r>
      <t xml:space="preserve">Crude Protein Surplus or </t>
    </r>
    <r>
      <rPr>
        <b/>
        <sz val="14"/>
        <color rgb="FFFF0000"/>
        <rFont val="Calibri"/>
        <family val="2"/>
        <scheme val="minor"/>
      </rPr>
      <t>Shortage</t>
    </r>
    <r>
      <rPr>
        <b/>
        <sz val="14"/>
        <color theme="1"/>
        <rFont val="Calibri"/>
        <family val="2"/>
        <scheme val="minor"/>
      </rPr>
      <t xml:space="preserve"> (tons) </t>
    </r>
  </si>
  <si>
    <t>Balance:</t>
  </si>
  <si>
    <t>Tons</t>
  </si>
  <si>
    <t>Loss:</t>
  </si>
  <si>
    <t>Pounds</t>
  </si>
  <si>
    <r>
      <rPr>
        <b/>
        <sz val="11"/>
        <color theme="1"/>
        <rFont val="Calibri"/>
        <family val="2"/>
        <scheme val="minor"/>
      </rPr>
      <t>NOTE:</t>
    </r>
    <r>
      <rPr>
        <sz val="11"/>
        <color theme="1"/>
        <rFont val="Calibri"/>
        <family val="2"/>
        <scheme val="minor"/>
      </rPr>
      <t xml:space="preserve"> Crude protein estimates are approximations.</t>
    </r>
  </si>
  <si>
    <t>Estimated Hay Available</t>
  </si>
  <si>
    <t>Estimated Total Storage Loss</t>
  </si>
  <si>
    <t>Please use a  ration calculator for precise estimates</t>
  </si>
  <si>
    <t>Estimated Hay Needed</t>
  </si>
  <si>
    <t>Estimated Total Feeding Loss</t>
  </si>
  <si>
    <t>Estimated CP Available</t>
  </si>
  <si>
    <t>Estimated Total Loss</t>
  </si>
  <si>
    <t>Estimated CP Needed</t>
  </si>
  <si>
    <t>HAY COSTS</t>
  </si>
  <si>
    <t>If you don't have price information available,  recent prices</t>
  </si>
  <si>
    <t>Hay Inventory</t>
  </si>
  <si>
    <t xml:space="preserve">for multiple hay types in different parts of Kansas are available </t>
  </si>
  <si>
    <r>
      <t xml:space="preserve">Surplus or </t>
    </r>
    <r>
      <rPr>
        <sz val="11"/>
        <color rgb="FFFF0000"/>
        <rFont val="Calibri"/>
        <family val="2"/>
        <scheme val="minor"/>
      </rPr>
      <t>Shortage</t>
    </r>
    <r>
      <rPr>
        <sz val="11"/>
        <color theme="1"/>
        <rFont val="Calibri"/>
        <family val="2"/>
        <scheme val="minor"/>
      </rPr>
      <t xml:space="preserve"> in TONS</t>
    </r>
  </si>
  <si>
    <t>from the USDA.</t>
  </si>
  <si>
    <t>USDA Hay Price Report:</t>
  </si>
  <si>
    <t xml:space="preserve">https://mymarketnews.ams.usda.gov/viewReport/2885 </t>
  </si>
  <si>
    <t>Hay Purchased</t>
  </si>
  <si>
    <t>Source</t>
  </si>
  <si>
    <t>Quantity (tons)</t>
  </si>
  <si>
    <t xml:space="preserve"> Estimated Price/ton</t>
  </si>
  <si>
    <t>Cost</t>
  </si>
  <si>
    <t>Source 1</t>
  </si>
  <si>
    <t>Brome</t>
  </si>
  <si>
    <t>Source 2</t>
  </si>
  <si>
    <t>Source 3</t>
  </si>
  <si>
    <t>Source 4</t>
  </si>
  <si>
    <t>Source 5</t>
  </si>
  <si>
    <t>Source 6</t>
  </si>
  <si>
    <t>Total Tons Purchased</t>
  </si>
  <si>
    <t>Total CP (tons)</t>
  </si>
  <si>
    <t>Total Cost</t>
  </si>
  <si>
    <r>
      <t>CP Shortage/</t>
    </r>
    <r>
      <rPr>
        <b/>
        <sz val="11"/>
        <color rgb="FFFF0000"/>
        <rFont val="Calibri"/>
        <family val="2"/>
        <scheme val="minor"/>
      </rPr>
      <t>Surplus</t>
    </r>
    <r>
      <rPr>
        <b/>
        <sz val="11"/>
        <color theme="1"/>
        <rFont val="Calibri"/>
        <family val="2"/>
        <scheme val="minor"/>
      </rPr>
      <t xml:space="preserve"> After Purchase (tons)</t>
    </r>
  </si>
  <si>
    <r>
      <t xml:space="preserve">Surplus or </t>
    </r>
    <r>
      <rPr>
        <b/>
        <sz val="11"/>
        <color rgb="FFFF0000"/>
        <rFont val="Calibri"/>
        <family val="2"/>
        <scheme val="minor"/>
      </rPr>
      <t>Shortage</t>
    </r>
    <r>
      <rPr>
        <b/>
        <sz val="11"/>
        <color theme="1"/>
        <rFont val="Calibri"/>
        <family val="2"/>
        <scheme val="minor"/>
      </rPr>
      <t xml:space="preserve">  After Purchase (tons)</t>
    </r>
  </si>
  <si>
    <t>Value of Hay on Hand and Hay to be Harvested</t>
  </si>
  <si>
    <r>
      <rPr>
        <b/>
        <sz val="10"/>
        <color theme="1"/>
        <rFont val="Calibri"/>
        <family val="2"/>
        <scheme val="minor"/>
      </rPr>
      <t>Instructions</t>
    </r>
    <r>
      <rPr>
        <sz val="10"/>
        <color theme="1"/>
        <rFont val="Calibri"/>
        <family val="2"/>
        <scheme val="minor"/>
      </rPr>
      <t>: The Source and Quantity columns are automatically linked to entries from the Hay Inventory</t>
    </r>
  </si>
  <si>
    <t>tab. If rows are blank/not filled in, zero will appear. Only estimated price/ton needs to be entered.</t>
  </si>
  <si>
    <t>Source/Hay/Silage Type</t>
  </si>
  <si>
    <t>Value</t>
  </si>
  <si>
    <t>Silage on Hand</t>
  </si>
  <si>
    <t>Hay to be harvested</t>
  </si>
  <si>
    <t>Silage to be harvested</t>
  </si>
  <si>
    <t>Total Value</t>
  </si>
  <si>
    <t>Resources</t>
  </si>
  <si>
    <r>
      <t xml:space="preserve">Filley, Shelby. “Basic Nutrient Requirements of Beef Cattle.” </t>
    </r>
    <r>
      <rPr>
        <i/>
        <sz val="11"/>
        <color theme="1"/>
        <rFont val="Calibri"/>
        <family val="2"/>
        <scheme val="minor"/>
      </rPr>
      <t>OSU Extension Service</t>
    </r>
    <r>
      <rPr>
        <sz val="11"/>
        <color theme="1"/>
        <rFont val="Calibri"/>
        <family val="2"/>
        <scheme val="minor"/>
      </rPr>
      <t>, Oregon State University Extension Service, 25 June 2024, extension.oregonstate.edu/animals-livestock/beef/basic-nutrient-requirements-beef-cattle.</t>
    </r>
  </si>
  <si>
    <r>
      <t xml:space="preserve">Marston, T. T., Duane L. Davis, et al. “Nutrient Values for Harvested Forages from Northeastern Kansas.” </t>
    </r>
    <r>
      <rPr>
        <i/>
        <sz val="11"/>
        <color theme="1"/>
        <rFont val="Calibri"/>
        <family val="2"/>
        <scheme val="minor"/>
      </rPr>
      <t>Kansas Agricultural Experiment Station Research Reports</t>
    </r>
    <r>
      <rPr>
        <sz val="11"/>
        <color theme="1"/>
        <rFont val="Calibri"/>
        <family val="2"/>
        <scheme val="minor"/>
      </rPr>
      <t xml:space="preserve">, pdfs.semanticscholar.org/143a/ec4c3714d2c4ccd31dadca3e80ea2c6fff13.pdf. </t>
    </r>
  </si>
  <si>
    <t>Marston, Twig T., et al. “Beef Cow Nutrition Guide.” Beef Cow Nutrition Guide - KSRE Bookstore, bookstore.ksre.ksu.edu/item/beef-cow-nutrition-guide_C735.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</si>
</sst>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0.00_);[Red]\(0.00\)"/>
  </numFmts>
  <fonts count="31">
    <font>
      <sz val="11"/>
      <color theme="1"/>
      <name val="Calibri"/>
      <family val="2"/>
      <scheme val="minor"/>
    </font>
    <font>
      <sz val="12"/>
      <color theme="1"/>
      <name val="Calibri"/>
      <family val="2"/>
      <scheme val="minor"/>
    </font>
    <font>
      <b/>
      <sz val="11"/>
      <color theme="1"/>
      <name val="Calibri"/>
      <family val="2"/>
      <scheme val="minor"/>
    </font>
    <font>
      <sz val="20"/>
      <color theme="1"/>
      <name val="Calibri"/>
      <family val="2"/>
      <scheme val="minor"/>
    </font>
    <font>
      <sz val="11"/>
      <name val="Calibri"/>
      <family val="2"/>
      <scheme val="minor"/>
    </font>
    <font>
      <b/>
      <sz val="11"/>
      <color rgb="FF0070C0"/>
      <name val="Calibri"/>
      <family val="2"/>
      <scheme val="minor"/>
    </font>
    <font>
      <b/>
      <u/>
      <sz val="11"/>
      <color theme="1"/>
      <name val="Calibri"/>
      <family val="2"/>
      <scheme val="minor"/>
    </font>
    <font>
      <u/>
      <sz val="11"/>
      <color theme="10"/>
      <name val="Calibri"/>
      <family val="2"/>
      <scheme val="minor"/>
    </font>
    <font>
      <sz val="24"/>
      <color theme="1"/>
      <name val="Calibri"/>
      <family val="2"/>
      <scheme val="minor"/>
    </font>
    <font>
      <b/>
      <sz val="14"/>
      <name val="Calibri"/>
      <family val="2"/>
      <scheme val="minor"/>
    </font>
    <font>
      <b/>
      <sz val="14"/>
      <color theme="1"/>
      <name val="Calibri"/>
      <family val="2"/>
      <scheme val="minor"/>
    </font>
    <font>
      <b/>
      <sz val="11"/>
      <color rgb="FFFF0000"/>
      <name val="Calibri"/>
      <family val="2"/>
      <scheme val="minor"/>
    </font>
    <font>
      <sz val="11"/>
      <color rgb="FFFF0000"/>
      <name val="Calibri"/>
      <family val="2"/>
      <scheme val="minor"/>
    </font>
    <font>
      <sz val="11"/>
      <color theme="1"/>
      <name val="Calibri"/>
      <family val="2"/>
      <scheme val="minor"/>
    </font>
    <font>
      <b/>
      <sz val="12"/>
      <color theme="1"/>
      <name val="Calibri"/>
      <family val="2"/>
      <scheme val="minor"/>
    </font>
    <font>
      <sz val="11"/>
      <color rgb="FF7030A0"/>
      <name val="Calibri"/>
      <family val="2"/>
      <scheme val="minor"/>
    </font>
    <font>
      <b/>
      <sz val="11"/>
      <color theme="1"/>
      <name val="Calibri (Body)"/>
    </font>
    <font>
      <sz val="8"/>
      <name val="Calibri"/>
      <family val="2"/>
      <scheme val="minor"/>
    </font>
    <font>
      <b/>
      <sz val="20"/>
      <color rgb="FF7030A0"/>
      <name val="Calibri"/>
      <family val="2"/>
      <scheme val="minor"/>
    </font>
    <font>
      <b/>
      <sz val="11"/>
      <name val="Calibri"/>
      <family val="2"/>
      <scheme val="minor"/>
    </font>
    <font>
      <b/>
      <sz val="10"/>
      <color theme="1"/>
      <name val="Calibri"/>
      <family val="2"/>
      <scheme val="minor"/>
    </font>
    <font>
      <i/>
      <sz val="11"/>
      <color theme="1"/>
      <name val="Calibri"/>
      <family val="2"/>
      <scheme val="minor"/>
    </font>
    <font>
      <sz val="11"/>
      <color rgb="FF92D050"/>
      <name val="Calibri"/>
      <family val="2"/>
      <scheme val="minor"/>
    </font>
    <font>
      <sz val="11"/>
      <color rgb="FFCC99FF"/>
      <name val="Calibri"/>
      <family val="2"/>
      <scheme val="minor"/>
    </font>
    <font>
      <sz val="11"/>
      <color theme="9" tint="0.39997558519241921"/>
      <name val="Calibri"/>
      <family val="2"/>
      <scheme val="minor"/>
    </font>
    <font>
      <b/>
      <sz val="18"/>
      <name val="Calibri"/>
      <family val="2"/>
      <scheme val="minor"/>
    </font>
    <font>
      <b/>
      <sz val="18"/>
      <color theme="1"/>
      <name val="Calibri"/>
      <family val="2"/>
      <scheme val="minor"/>
    </font>
    <font>
      <b/>
      <sz val="14"/>
      <color rgb="FFFF0000"/>
      <name val="Calibri"/>
      <family val="2"/>
      <scheme val="minor"/>
    </font>
    <font>
      <b/>
      <sz val="16"/>
      <color theme="1"/>
      <name val="Calibri"/>
      <family val="2"/>
      <scheme val="minor"/>
    </font>
    <font>
      <b/>
      <sz val="11"/>
      <color rgb="FF7030A0"/>
      <name val="Calibri"/>
      <family val="2"/>
      <scheme val="minor"/>
    </font>
    <font>
      <sz val="10"/>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CC99FF"/>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s>
  <borders count="26">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5">
    <xf numFmtId="0" fontId="0" fillId="0" borderId="0"/>
    <xf numFmtId="0" fontId="7" fillId="0" borderId="0" applyNumberForma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cellStyleXfs>
  <cellXfs count="247">
    <xf numFmtId="0" fontId="0" fillId="0" borderId="0" xfId="0"/>
    <xf numFmtId="0" fontId="0" fillId="0" borderId="1" xfId="0" applyBorder="1"/>
    <xf numFmtId="0" fontId="0" fillId="0" borderId="0" xfId="0" applyAlignment="1">
      <alignment horizontal="center"/>
    </xf>
    <xf numFmtId="0" fontId="7" fillId="0" borderId="0" xfId="1"/>
    <xf numFmtId="0" fontId="0" fillId="0" borderId="6" xfId="0" applyBorder="1" applyAlignment="1">
      <alignment horizontal="center"/>
    </xf>
    <xf numFmtId="0" fontId="3" fillId="0" borderId="10" xfId="0" applyFont="1" applyBorder="1" applyAlignment="1">
      <alignment horizontal="center"/>
    </xf>
    <xf numFmtId="0" fontId="3" fillId="0" borderId="0" xfId="0" applyFont="1" applyAlignment="1">
      <alignment horizontal="center"/>
    </xf>
    <xf numFmtId="0" fontId="9" fillId="0" borderId="11" xfId="0" applyFont="1" applyBorder="1"/>
    <xf numFmtId="0" fontId="0" fillId="0" borderId="10" xfId="0" applyBorder="1"/>
    <xf numFmtId="0" fontId="0" fillId="0" borderId="10" xfId="0" applyBorder="1" applyAlignment="1">
      <alignment horizontal="center"/>
    </xf>
    <xf numFmtId="3" fontId="2" fillId="0" borderId="0" xfId="0" applyNumberFormat="1" applyFont="1" applyAlignment="1">
      <alignment horizontal="center"/>
    </xf>
    <xf numFmtId="0" fontId="0" fillId="0" borderId="0" xfId="0" applyAlignment="1">
      <alignment horizontal="right"/>
    </xf>
    <xf numFmtId="3" fontId="0" fillId="0" borderId="0" xfId="0" applyNumberFormat="1" applyAlignment="1">
      <alignment horizontal="center"/>
    </xf>
    <xf numFmtId="0" fontId="5" fillId="0" borderId="10" xfId="0" applyFont="1" applyBorder="1" applyAlignment="1">
      <alignment horizontal="right"/>
    </xf>
    <xf numFmtId="0" fontId="5" fillId="0" borderId="0" xfId="0" applyFont="1"/>
    <xf numFmtId="0" fontId="5" fillId="0" borderId="0" xfId="0" applyFont="1" applyAlignment="1">
      <alignment horizontal="center"/>
    </xf>
    <xf numFmtId="3" fontId="2" fillId="0" borderId="0" xfId="0" applyNumberFormat="1" applyFont="1"/>
    <xf numFmtId="0" fontId="0" fillId="0" borderId="10" xfId="0" applyBorder="1" applyAlignment="1">
      <alignment horizontal="center" vertical="center"/>
    </xf>
    <xf numFmtId="0" fontId="0" fillId="0" borderId="0" xfId="0" applyAlignment="1">
      <alignment horizontal="center" vertical="center"/>
    </xf>
    <xf numFmtId="0" fontId="2" fillId="0" borderId="0" xfId="0" applyFont="1" applyAlignment="1">
      <alignment horizontal="right"/>
    </xf>
    <xf numFmtId="0" fontId="5" fillId="0" borderId="0" xfId="0" applyFont="1" applyAlignment="1" applyProtection="1">
      <alignment horizontal="center"/>
      <protection locked="0"/>
    </xf>
    <xf numFmtId="3" fontId="5" fillId="0" borderId="0" xfId="0" applyNumberFormat="1" applyFont="1" applyAlignment="1" applyProtection="1">
      <alignment horizontal="center"/>
      <protection locked="0"/>
    </xf>
    <xf numFmtId="0" fontId="2" fillId="0" borderId="0" xfId="0" applyFont="1"/>
    <xf numFmtId="0" fontId="12" fillId="0" borderId="0" xfId="0" applyFont="1"/>
    <xf numFmtId="0" fontId="0" fillId="0" borderId="12" xfId="0" applyBorder="1"/>
    <xf numFmtId="3" fontId="2" fillId="0" borderId="0" xfId="0" applyNumberFormat="1" applyFont="1" applyAlignment="1">
      <alignment horizontal="left"/>
    </xf>
    <xf numFmtId="0" fontId="2" fillId="0" borderId="10" xfId="0" applyFont="1" applyBorder="1" applyAlignment="1">
      <alignment horizontal="left" vertical="center"/>
    </xf>
    <xf numFmtId="0" fontId="0" fillId="0" borderId="0" xfId="0" applyAlignment="1">
      <alignment horizontal="center" wrapText="1"/>
    </xf>
    <xf numFmtId="3" fontId="0" fillId="0" borderId="0" xfId="0" applyNumberFormat="1" applyAlignment="1">
      <alignment horizontal="right"/>
    </xf>
    <xf numFmtId="0" fontId="1" fillId="0" borderId="0" xfId="0" applyFont="1"/>
    <xf numFmtId="0" fontId="2" fillId="0" borderId="13" xfId="0" applyFont="1" applyBorder="1" applyAlignment="1">
      <alignment horizontal="left"/>
    </xf>
    <xf numFmtId="0" fontId="0" fillId="0" borderId="6" xfId="0" applyBorder="1"/>
    <xf numFmtId="3" fontId="0" fillId="0" borderId="0" xfId="0" applyNumberFormat="1" applyAlignment="1">
      <alignment horizontal="center" vertical="center"/>
    </xf>
    <xf numFmtId="0" fontId="5" fillId="0" borderId="0" xfId="0" applyFont="1" applyProtection="1">
      <protection locked="0"/>
    </xf>
    <xf numFmtId="0" fontId="2" fillId="0" borderId="0" xfId="0" applyFont="1" applyAlignment="1">
      <alignment wrapText="1"/>
    </xf>
    <xf numFmtId="0" fontId="0" fillId="0" borderId="15" xfId="0" applyBorder="1"/>
    <xf numFmtId="0" fontId="15" fillId="0" borderId="0" xfId="0" applyFont="1"/>
    <xf numFmtId="9" fontId="0" fillId="0" borderId="0" xfId="0" applyNumberFormat="1"/>
    <xf numFmtId="0" fontId="15" fillId="0" borderId="13" xfId="0" applyFont="1" applyBorder="1" applyAlignment="1">
      <alignment horizontal="center"/>
    </xf>
    <xf numFmtId="0" fontId="2" fillId="0" borderId="0" xfId="0" applyFont="1" applyAlignment="1">
      <alignment horizontal="left"/>
    </xf>
    <xf numFmtId="4" fontId="2" fillId="0" borderId="0" xfId="0" applyNumberFormat="1" applyFont="1"/>
    <xf numFmtId="0" fontId="5" fillId="0" borderId="10" xfId="0" applyFont="1" applyBorder="1" applyAlignment="1" applyProtection="1">
      <alignment horizontal="right"/>
      <protection locked="0"/>
    </xf>
    <xf numFmtId="10" fontId="5" fillId="0" borderId="0" xfId="0" applyNumberFormat="1" applyFont="1" applyAlignment="1" applyProtection="1">
      <alignment horizontal="center"/>
      <protection locked="0"/>
    </xf>
    <xf numFmtId="9" fontId="5" fillId="0" borderId="0" xfId="2" applyFont="1" applyBorder="1" applyAlignment="1" applyProtection="1">
      <alignment horizontal="center"/>
      <protection locked="0"/>
    </xf>
    <xf numFmtId="164" fontId="0" fillId="0" borderId="0" xfId="2" applyNumberFormat="1" applyFont="1" applyBorder="1" applyAlignment="1">
      <alignment horizontal="right"/>
    </xf>
    <xf numFmtId="0" fontId="4" fillId="0" borderId="5" xfId="0" applyFont="1" applyBorder="1" applyProtection="1">
      <protection locked="0"/>
    </xf>
    <xf numFmtId="0" fontId="4" fillId="0" borderId="6" xfId="0" applyFont="1" applyBorder="1" applyAlignment="1" applyProtection="1">
      <alignment horizontal="center"/>
      <protection locked="0"/>
    </xf>
    <xf numFmtId="0" fontId="2" fillId="0" borderId="10" xfId="0" applyFont="1" applyBorder="1" applyAlignment="1">
      <alignment horizontal="center" vertical="center"/>
    </xf>
    <xf numFmtId="0" fontId="2" fillId="0" borderId="0" xfId="0" applyFont="1" applyAlignment="1">
      <alignment horizontal="center" vertical="center"/>
    </xf>
    <xf numFmtId="10" fontId="4" fillId="0" borderId="6" xfId="0" applyNumberFormat="1" applyFont="1" applyBorder="1" applyAlignment="1" applyProtection="1">
      <alignment horizontal="center"/>
      <protection locked="0"/>
    </xf>
    <xf numFmtId="2" fontId="2" fillId="0" borderId="0" xfId="0" quotePrefix="1" applyNumberFormat="1" applyFont="1" applyAlignment="1">
      <alignment horizontal="center"/>
    </xf>
    <xf numFmtId="0" fontId="4" fillId="0" borderId="16" xfId="0" applyFont="1" applyBorder="1" applyProtection="1">
      <protection locked="0"/>
    </xf>
    <xf numFmtId="0" fontId="4" fillId="0" borderId="15" xfId="0" applyFont="1" applyBorder="1" applyAlignment="1" applyProtection="1">
      <alignment horizontal="center"/>
      <protection locked="0"/>
    </xf>
    <xf numFmtId="0" fontId="0" fillId="0" borderId="15" xfId="0" applyBorder="1" applyAlignment="1">
      <alignment horizontal="center"/>
    </xf>
    <xf numFmtId="38" fontId="0" fillId="0" borderId="0" xfId="0" applyNumberFormat="1"/>
    <xf numFmtId="0" fontId="0" fillId="6" borderId="17" xfId="0" applyFill="1" applyBorder="1" applyAlignment="1">
      <alignment horizontal="center"/>
    </xf>
    <xf numFmtId="3" fontId="0" fillId="0" borderId="15" xfId="0" applyNumberFormat="1" applyBorder="1" applyAlignment="1">
      <alignment horizontal="center"/>
    </xf>
    <xf numFmtId="0" fontId="0" fillId="6" borderId="18" xfId="0" applyFill="1" applyBorder="1" applyAlignment="1">
      <alignment horizontal="center"/>
    </xf>
    <xf numFmtId="0" fontId="2" fillId="5" borderId="14" xfId="0" applyFont="1" applyFill="1" applyBorder="1" applyAlignment="1">
      <alignment horizontal="center"/>
    </xf>
    <xf numFmtId="0" fontId="2" fillId="0" borderId="14" xfId="0" applyFont="1" applyBorder="1" applyAlignment="1">
      <alignment horizontal="center"/>
    </xf>
    <xf numFmtId="44" fontId="0" fillId="6" borderId="18" xfId="4" applyFont="1" applyFill="1" applyBorder="1" applyAlignment="1">
      <alignment horizontal="center"/>
    </xf>
    <xf numFmtId="44" fontId="0" fillId="0" borderId="15" xfId="4" applyFont="1" applyBorder="1"/>
    <xf numFmtId="44" fontId="0" fillId="0" borderId="6" xfId="4" applyFont="1" applyBorder="1"/>
    <xf numFmtId="44" fontId="0" fillId="6" borderId="19" xfId="4" applyFont="1" applyFill="1" applyBorder="1" applyAlignment="1">
      <alignment horizontal="center"/>
    </xf>
    <xf numFmtId="44" fontId="2" fillId="0" borderId="0" xfId="4" applyFont="1"/>
    <xf numFmtId="9" fontId="0" fillId="6" borderId="18" xfId="2" applyFont="1" applyFill="1" applyBorder="1" applyAlignment="1">
      <alignment horizontal="center"/>
    </xf>
    <xf numFmtId="9" fontId="0" fillId="0" borderId="15" xfId="2" applyFont="1" applyBorder="1" applyAlignment="1">
      <alignment horizontal="center"/>
    </xf>
    <xf numFmtId="9" fontId="0" fillId="0" borderId="6" xfId="2" applyFont="1" applyBorder="1" applyAlignment="1">
      <alignment horizontal="center"/>
    </xf>
    <xf numFmtId="2" fontId="0" fillId="0" borderId="15" xfId="0" applyNumberFormat="1" applyBorder="1" applyAlignment="1">
      <alignment horizontal="center"/>
    </xf>
    <xf numFmtId="0" fontId="11" fillId="0" borderId="23" xfId="0" applyFont="1" applyBorder="1"/>
    <xf numFmtId="0" fontId="9" fillId="0" borderId="10" xfId="0" applyFont="1" applyBorder="1"/>
    <xf numFmtId="9" fontId="19" fillId="0" borderId="0" xfId="0" applyNumberFormat="1" applyFont="1" applyProtection="1">
      <protection locked="0"/>
    </xf>
    <xf numFmtId="0" fontId="0" fillId="0" borderId="3" xfId="0" applyBorder="1"/>
    <xf numFmtId="0" fontId="0" fillId="7" borderId="0" xfId="0" applyFill="1"/>
    <xf numFmtId="0" fontId="0" fillId="7" borderId="0" xfId="0" applyFill="1" applyAlignment="1">
      <alignment horizontal="center"/>
    </xf>
    <xf numFmtId="0" fontId="0" fillId="7" borderId="0" xfId="0" applyFill="1" applyAlignment="1">
      <alignment horizontal="left" wrapText="1"/>
    </xf>
    <xf numFmtId="0" fontId="0" fillId="7" borderId="0" xfId="0" applyFill="1" applyAlignment="1">
      <alignment wrapText="1"/>
    </xf>
    <xf numFmtId="10" fontId="0" fillId="0" borderId="15" xfId="0" applyNumberFormat="1" applyBorder="1" applyAlignment="1">
      <alignment horizontal="center"/>
    </xf>
    <xf numFmtId="0" fontId="2" fillId="8" borderId="14" xfId="0" applyFont="1" applyFill="1" applyBorder="1" applyAlignment="1">
      <alignment horizontal="center"/>
    </xf>
    <xf numFmtId="0" fontId="14" fillId="0" borderId="0" xfId="0" applyFont="1"/>
    <xf numFmtId="0" fontId="2" fillId="5" borderId="10" xfId="0" applyFont="1" applyFill="1" applyBorder="1"/>
    <xf numFmtId="0" fontId="2" fillId="8" borderId="10" xfId="0" applyFont="1" applyFill="1" applyBorder="1"/>
    <xf numFmtId="4" fontId="2" fillId="0" borderId="0" xfId="0" applyNumberFormat="1" applyFont="1" applyAlignment="1">
      <alignment horizontal="center"/>
    </xf>
    <xf numFmtId="4" fontId="2" fillId="0" borderId="2" xfId="0" applyNumberFormat="1" applyFont="1" applyBorder="1" applyAlignment="1">
      <alignment horizontal="center"/>
    </xf>
    <xf numFmtId="2" fontId="0" fillId="0" borderId="15" xfId="2" applyNumberFormat="1" applyFont="1" applyBorder="1" applyAlignment="1">
      <alignment horizontal="center"/>
    </xf>
    <xf numFmtId="2" fontId="0" fillId="0" borderId="6" xfId="2" applyNumberFormat="1" applyFont="1" applyBorder="1" applyAlignment="1">
      <alignment horizontal="center"/>
    </xf>
    <xf numFmtId="0" fontId="0" fillId="0" borderId="14" xfId="0" applyBorder="1" applyAlignment="1">
      <alignment horizontal="center"/>
    </xf>
    <xf numFmtId="0" fontId="0" fillId="0" borderId="2" xfId="0" applyBorder="1" applyAlignment="1">
      <alignment horizontal="left" vertical="top"/>
    </xf>
    <xf numFmtId="2" fontId="0" fillId="0" borderId="0" xfId="0" applyNumberFormat="1" applyAlignment="1">
      <alignment horizontal="center"/>
    </xf>
    <xf numFmtId="3" fontId="0" fillId="0" borderId="0" xfId="0" applyNumberFormat="1"/>
    <xf numFmtId="38" fontId="2" fillId="0" borderId="0" xfId="0" applyNumberFormat="1" applyFont="1" applyAlignment="1">
      <alignment horizontal="center"/>
    </xf>
    <xf numFmtId="3" fontId="0" fillId="0" borderId="1" xfId="0" applyNumberFormat="1" applyBorder="1" applyAlignment="1">
      <alignment horizontal="center"/>
    </xf>
    <xf numFmtId="0" fontId="0" fillId="0" borderId="1" xfId="0" applyBorder="1" applyAlignment="1">
      <alignment horizontal="center"/>
    </xf>
    <xf numFmtId="0" fontId="0" fillId="0" borderId="8" xfId="0" applyBorder="1"/>
    <xf numFmtId="0" fontId="2" fillId="0" borderId="17" xfId="0" applyFont="1" applyBorder="1" applyAlignment="1">
      <alignment horizontal="left"/>
    </xf>
    <xf numFmtId="0" fontId="2" fillId="5" borderId="18" xfId="0" applyFont="1" applyFill="1" applyBorder="1" applyAlignment="1">
      <alignment horizontal="center"/>
    </xf>
    <xf numFmtId="0" fontId="2" fillId="5" borderId="18" xfId="0" applyFont="1" applyFill="1" applyBorder="1"/>
    <xf numFmtId="0" fontId="2" fillId="8" borderId="18" xfId="0" applyFont="1" applyFill="1" applyBorder="1" applyAlignment="1">
      <alignment wrapText="1"/>
    </xf>
    <xf numFmtId="0" fontId="2" fillId="0" borderId="18" xfId="0" applyFont="1" applyBorder="1"/>
    <xf numFmtId="0" fontId="2" fillId="0" borderId="19" xfId="0" applyFont="1" applyBorder="1"/>
    <xf numFmtId="3" fontId="2" fillId="5" borderId="18" xfId="0" applyNumberFormat="1" applyFont="1" applyFill="1" applyBorder="1" applyAlignment="1">
      <alignment horizontal="center"/>
    </xf>
    <xf numFmtId="0" fontId="2" fillId="8" borderId="18" xfId="0" applyFont="1" applyFill="1" applyBorder="1" applyAlignment="1">
      <alignment horizontal="center"/>
    </xf>
    <xf numFmtId="0" fontId="2" fillId="0" borderId="18" xfId="0" applyFont="1" applyBorder="1" applyAlignment="1">
      <alignment horizontal="center" wrapText="1"/>
    </xf>
    <xf numFmtId="0" fontId="2" fillId="8" borderId="17" xfId="0" applyFont="1" applyFill="1" applyBorder="1" applyAlignment="1">
      <alignment horizontal="center"/>
    </xf>
    <xf numFmtId="0" fontId="2" fillId="5" borderId="18" xfId="0" applyFont="1" applyFill="1" applyBorder="1" applyAlignment="1">
      <alignment horizontal="center" wrapText="1"/>
    </xf>
    <xf numFmtId="0" fontId="2" fillId="5" borderId="18" xfId="0" applyFont="1" applyFill="1" applyBorder="1" applyAlignment="1" applyProtection="1">
      <alignment horizontal="center" wrapText="1"/>
      <protection locked="0"/>
    </xf>
    <xf numFmtId="3" fontId="16" fillId="8" borderId="18" xfId="0" applyNumberFormat="1" applyFont="1" applyFill="1" applyBorder="1" applyAlignment="1" applyProtection="1">
      <alignment horizontal="center"/>
      <protection locked="0"/>
    </xf>
    <xf numFmtId="0" fontId="2" fillId="0" borderId="19" xfId="0" applyFont="1" applyBorder="1" applyAlignment="1">
      <alignment horizontal="center" wrapText="1"/>
    </xf>
    <xf numFmtId="0" fontId="26" fillId="0" borderId="0" xfId="0" applyFont="1"/>
    <xf numFmtId="0" fontId="0" fillId="0" borderId="0" xfId="0" applyAlignment="1">
      <alignment wrapText="1"/>
    </xf>
    <xf numFmtId="0" fontId="2" fillId="0" borderId="21" xfId="0" applyFont="1" applyBorder="1" applyAlignment="1">
      <alignment horizontal="center" wrapText="1"/>
    </xf>
    <xf numFmtId="2" fontId="0" fillId="0" borderId="22" xfId="0" applyNumberFormat="1" applyBorder="1" applyAlignment="1">
      <alignment horizontal="center"/>
    </xf>
    <xf numFmtId="1" fontId="0" fillId="6" borderId="18" xfId="2" applyNumberFormat="1" applyFont="1" applyFill="1" applyBorder="1" applyAlignment="1">
      <alignment horizontal="center"/>
    </xf>
    <xf numFmtId="2" fontId="0" fillId="6" borderId="18" xfId="0" applyNumberFormat="1" applyFill="1" applyBorder="1" applyAlignment="1">
      <alignment horizontal="center"/>
    </xf>
    <xf numFmtId="3" fontId="0" fillId="6" borderId="18" xfId="0" quotePrefix="1" applyNumberFormat="1" applyFill="1" applyBorder="1" applyAlignment="1" applyProtection="1">
      <alignment horizontal="center"/>
      <protection locked="0"/>
    </xf>
    <xf numFmtId="3" fontId="0" fillId="0" borderId="15" xfId="0" quotePrefix="1" applyNumberFormat="1" applyBorder="1" applyAlignment="1" applyProtection="1">
      <alignment horizontal="center"/>
      <protection locked="0"/>
    </xf>
    <xf numFmtId="3" fontId="0" fillId="0" borderId="6" xfId="0" quotePrefix="1" applyNumberFormat="1" applyBorder="1" applyAlignment="1" applyProtection="1">
      <alignment horizontal="center"/>
      <protection locked="0"/>
    </xf>
    <xf numFmtId="2" fontId="0" fillId="0" borderId="14" xfId="2" applyNumberFormat="1" applyFont="1" applyBorder="1" applyAlignment="1">
      <alignment horizontal="center"/>
    </xf>
    <xf numFmtId="3" fontId="0" fillId="0" borderId="14" xfId="0" quotePrefix="1" applyNumberFormat="1" applyBorder="1" applyAlignment="1" applyProtection="1">
      <alignment horizontal="center"/>
      <protection locked="0"/>
    </xf>
    <xf numFmtId="2" fontId="0" fillId="6" borderId="18" xfId="2" applyNumberFormat="1" applyFont="1" applyFill="1" applyBorder="1" applyAlignment="1">
      <alignment horizontal="center"/>
    </xf>
    <xf numFmtId="2" fontId="2" fillId="5" borderId="18" xfId="2" applyNumberFormat="1" applyFont="1" applyFill="1" applyBorder="1" applyAlignment="1">
      <alignment horizontal="center" wrapText="1"/>
    </xf>
    <xf numFmtId="9" fontId="19" fillId="5" borderId="18" xfId="2" applyFont="1" applyFill="1" applyBorder="1" applyAlignment="1" applyProtection="1">
      <alignment horizontal="center"/>
      <protection locked="0"/>
    </xf>
    <xf numFmtId="0" fontId="2" fillId="0" borderId="18" xfId="0" applyFont="1" applyBorder="1" applyAlignment="1">
      <alignment horizontal="center"/>
    </xf>
    <xf numFmtId="9" fontId="19" fillId="8" borderId="18" xfId="2" applyFont="1" applyFill="1" applyBorder="1" applyAlignment="1" applyProtection="1">
      <alignment horizontal="center"/>
      <protection locked="0"/>
    </xf>
    <xf numFmtId="3" fontId="2" fillId="0" borderId="18" xfId="0" quotePrefix="1" applyNumberFormat="1" applyFont="1" applyBorder="1" applyAlignment="1" applyProtection="1">
      <alignment horizontal="center"/>
      <protection locked="0"/>
    </xf>
    <xf numFmtId="2" fontId="2" fillId="0" borderId="18" xfId="0" applyNumberFormat="1" applyFont="1" applyBorder="1" applyAlignment="1">
      <alignment horizontal="center" wrapText="1"/>
    </xf>
    <xf numFmtId="0" fontId="4" fillId="0" borderId="16" xfId="0" applyFont="1" applyBorder="1" applyAlignment="1" applyProtection="1">
      <alignment horizontal="center"/>
      <protection locked="0"/>
    </xf>
    <xf numFmtId="0" fontId="4" fillId="0" borderId="5" xfId="0" applyFont="1" applyBorder="1" applyAlignment="1" applyProtection="1">
      <alignment horizontal="center"/>
      <protection locked="0"/>
    </xf>
    <xf numFmtId="3" fontId="0" fillId="0" borderId="6" xfId="0" applyNumberFormat="1" applyBorder="1" applyAlignment="1">
      <alignment horizontal="center"/>
    </xf>
    <xf numFmtId="10" fontId="4" fillId="0" borderId="15" xfId="0" applyNumberFormat="1" applyFont="1" applyBorder="1" applyAlignment="1" applyProtection="1">
      <alignment horizontal="center"/>
      <protection locked="0"/>
    </xf>
    <xf numFmtId="0" fontId="4" fillId="6" borderId="17" xfId="0" applyFont="1" applyFill="1" applyBorder="1" applyAlignment="1" applyProtection="1">
      <alignment horizontal="center"/>
      <protection locked="0"/>
    </xf>
    <xf numFmtId="0" fontId="4" fillId="6" borderId="18" xfId="0" applyFont="1" applyFill="1" applyBorder="1" applyAlignment="1" applyProtection="1">
      <alignment horizontal="center"/>
      <protection locked="0"/>
    </xf>
    <xf numFmtId="10" fontId="4" fillId="6" borderId="18" xfId="0" applyNumberFormat="1" applyFont="1" applyFill="1" applyBorder="1" applyAlignment="1" applyProtection="1">
      <alignment horizontal="center"/>
      <protection locked="0"/>
    </xf>
    <xf numFmtId="3" fontId="0" fillId="6" borderId="18" xfId="0" applyNumberFormat="1" applyFill="1" applyBorder="1" applyAlignment="1">
      <alignment horizontal="center"/>
    </xf>
    <xf numFmtId="3" fontId="2" fillId="0" borderId="18" xfId="0" applyNumberFormat="1" applyFont="1" applyBorder="1" applyAlignment="1">
      <alignment horizontal="center"/>
    </xf>
    <xf numFmtId="0" fontId="19" fillId="8" borderId="17" xfId="0" applyFont="1" applyFill="1" applyBorder="1" applyAlignment="1" applyProtection="1">
      <alignment horizontal="center"/>
      <protection locked="0"/>
    </xf>
    <xf numFmtId="0" fontId="19" fillId="8" borderId="18" xfId="0" applyFont="1" applyFill="1" applyBorder="1" applyAlignment="1" applyProtection="1">
      <alignment horizontal="center"/>
      <protection locked="0"/>
    </xf>
    <xf numFmtId="0" fontId="19" fillId="5" borderId="18" xfId="0" applyFont="1" applyFill="1" applyBorder="1" applyAlignment="1" applyProtection="1">
      <alignment horizontal="center"/>
      <protection locked="0"/>
    </xf>
    <xf numFmtId="10" fontId="19" fillId="5" borderId="18" xfId="0" applyNumberFormat="1" applyFont="1" applyFill="1" applyBorder="1" applyAlignment="1" applyProtection="1">
      <alignment horizontal="center"/>
      <protection locked="0"/>
    </xf>
    <xf numFmtId="9" fontId="2" fillId="8" borderId="18" xfId="2" applyFont="1" applyFill="1" applyBorder="1" applyAlignment="1">
      <alignment horizontal="center"/>
    </xf>
    <xf numFmtId="0" fontId="19" fillId="6" borderId="17" xfId="0" applyFont="1" applyFill="1" applyBorder="1" applyProtection="1">
      <protection locked="0"/>
    </xf>
    <xf numFmtId="10" fontId="0" fillId="6" borderId="18" xfId="0" applyNumberFormat="1" applyFill="1" applyBorder="1" applyAlignment="1">
      <alignment horizontal="center"/>
    </xf>
    <xf numFmtId="0" fontId="2" fillId="0" borderId="20" xfId="0" applyFont="1" applyBorder="1"/>
    <xf numFmtId="0" fontId="2" fillId="0" borderId="20" xfId="0" applyFont="1" applyBorder="1" applyAlignment="1">
      <alignment horizontal="center" vertical="top" wrapText="1"/>
    </xf>
    <xf numFmtId="4" fontId="0" fillId="0" borderId="4" xfId="2" applyNumberFormat="1" applyFont="1" applyBorder="1" applyAlignment="1">
      <alignment horizontal="center"/>
    </xf>
    <xf numFmtId="4" fontId="2" fillId="0" borderId="20" xfId="2" applyNumberFormat="1" applyFont="1" applyBorder="1" applyAlignment="1">
      <alignment horizontal="center" wrapText="1"/>
    </xf>
    <xf numFmtId="4" fontId="0" fillId="6" borderId="20" xfId="2" applyNumberFormat="1" applyFont="1" applyFill="1" applyBorder="1" applyAlignment="1">
      <alignment horizontal="center"/>
    </xf>
    <xf numFmtId="4" fontId="0" fillId="6" borderId="20" xfId="0" applyNumberFormat="1" applyFill="1" applyBorder="1" applyAlignment="1">
      <alignment horizontal="center"/>
    </xf>
    <xf numFmtId="0" fontId="0" fillId="6" borderId="19" xfId="0" applyFill="1" applyBorder="1" applyAlignment="1">
      <alignment horizontal="center" vertical="center"/>
    </xf>
    <xf numFmtId="0" fontId="2" fillId="0" borderId="19" xfId="0" applyFont="1" applyBorder="1" applyAlignment="1">
      <alignment horizontal="center" vertical="center" wrapText="1"/>
    </xf>
    <xf numFmtId="43" fontId="0" fillId="6" borderId="19" xfId="3" applyFont="1" applyFill="1" applyBorder="1" applyAlignment="1">
      <alignment horizontal="center" vertical="center"/>
    </xf>
    <xf numFmtId="2" fontId="0" fillId="0" borderId="15" xfId="3" applyNumberFormat="1" applyFont="1" applyFill="1" applyBorder="1" applyAlignment="1">
      <alignment horizontal="center" vertical="center"/>
    </xf>
    <xf numFmtId="2" fontId="0" fillId="6" borderId="19" xfId="3" applyNumberFormat="1" applyFont="1" applyFill="1" applyBorder="1" applyAlignment="1">
      <alignment horizontal="center" vertical="center"/>
    </xf>
    <xf numFmtId="2" fontId="0" fillId="0" borderId="15" xfId="0" applyNumberFormat="1" applyBorder="1" applyAlignment="1">
      <alignment horizontal="center" vertical="center"/>
    </xf>
    <xf numFmtId="2" fontId="2" fillId="0" borderId="0" xfId="0" applyNumberFormat="1" applyFont="1"/>
    <xf numFmtId="2" fontId="29" fillId="0" borderId="0" xfId="0" applyNumberFormat="1" applyFont="1" applyAlignment="1">
      <alignment horizontal="left"/>
    </xf>
    <xf numFmtId="2" fontId="2" fillId="0" borderId="0" xfId="0" applyNumberFormat="1" applyFont="1" applyAlignment="1">
      <alignment horizontal="left"/>
    </xf>
    <xf numFmtId="4" fontId="2" fillId="0" borderId="0" xfId="0" applyNumberFormat="1" applyFont="1" applyAlignment="1">
      <alignment horizontal="left"/>
    </xf>
    <xf numFmtId="0" fontId="10" fillId="0" borderId="11" xfId="0" applyFont="1" applyBorder="1"/>
    <xf numFmtId="0" fontId="12" fillId="0" borderId="1" xfId="0" applyFont="1" applyBorder="1"/>
    <xf numFmtId="0" fontId="2" fillId="0" borderId="1" xfId="0" applyFont="1" applyBorder="1"/>
    <xf numFmtId="2" fontId="2" fillId="0" borderId="1" xfId="0" applyNumberFormat="1" applyFont="1" applyBorder="1" applyAlignment="1">
      <alignment horizontal="center"/>
    </xf>
    <xf numFmtId="4" fontId="0" fillId="0" borderId="0" xfId="0" applyNumberFormat="1" applyAlignment="1">
      <alignment horizontal="center"/>
    </xf>
    <xf numFmtId="4" fontId="0" fillId="0" borderId="1" xfId="0" applyNumberFormat="1" applyBorder="1" applyAlignment="1">
      <alignment horizontal="center"/>
    </xf>
    <xf numFmtId="2" fontId="4" fillId="6" borderId="18" xfId="0" applyNumberFormat="1" applyFont="1" applyFill="1" applyBorder="1" applyAlignment="1" applyProtection="1">
      <alignment horizontal="center"/>
      <protection locked="0"/>
    </xf>
    <xf numFmtId="2" fontId="4" fillId="0" borderId="15" xfId="0" applyNumberFormat="1" applyFont="1" applyBorder="1" applyAlignment="1" applyProtection="1">
      <alignment horizontal="center"/>
      <protection locked="0"/>
    </xf>
    <xf numFmtId="1" fontId="4" fillId="6" borderId="18" xfId="0" applyNumberFormat="1" applyFont="1" applyFill="1" applyBorder="1" applyAlignment="1" applyProtection="1">
      <alignment horizontal="center"/>
      <protection locked="0"/>
    </xf>
    <xf numFmtId="1" fontId="4" fillId="0" borderId="15" xfId="0" applyNumberFormat="1" applyFont="1" applyBorder="1" applyAlignment="1" applyProtection="1">
      <alignment horizontal="center"/>
      <protection locked="0"/>
    </xf>
    <xf numFmtId="10" fontId="4" fillId="6" borderId="18" xfId="2" applyNumberFormat="1" applyFont="1" applyFill="1" applyBorder="1" applyAlignment="1" applyProtection="1">
      <alignment horizontal="center" wrapText="1"/>
      <protection locked="0"/>
    </xf>
    <xf numFmtId="10" fontId="4" fillId="0" borderId="15" xfId="2" applyNumberFormat="1" applyFont="1" applyBorder="1" applyAlignment="1" applyProtection="1">
      <alignment horizontal="center" wrapText="1"/>
      <protection locked="0"/>
    </xf>
    <xf numFmtId="4" fontId="0" fillId="0" borderId="4" xfId="0" applyNumberFormat="1" applyBorder="1" applyAlignment="1">
      <alignment horizontal="center"/>
    </xf>
    <xf numFmtId="2" fontId="0" fillId="6" borderId="19" xfId="0" applyNumberFormat="1" applyFill="1" applyBorder="1" applyAlignment="1">
      <alignment horizontal="center"/>
    </xf>
    <xf numFmtId="10" fontId="4" fillId="6" borderId="18" xfId="2" applyNumberFormat="1" applyFont="1" applyFill="1" applyBorder="1" applyAlignment="1" applyProtection="1">
      <alignment horizontal="center"/>
      <protection locked="0"/>
    </xf>
    <xf numFmtId="10" fontId="0" fillId="0" borderId="0" xfId="2" applyNumberFormat="1" applyFont="1" applyAlignment="1">
      <alignment horizontal="center"/>
    </xf>
    <xf numFmtId="10" fontId="4" fillId="0" borderId="6" xfId="2" applyNumberFormat="1" applyFont="1" applyBorder="1" applyAlignment="1" applyProtection="1">
      <alignment horizontal="center"/>
      <protection locked="0"/>
    </xf>
    <xf numFmtId="10" fontId="4" fillId="0" borderId="14" xfId="2" applyNumberFormat="1" applyFont="1" applyBorder="1" applyAlignment="1" applyProtection="1">
      <alignment horizontal="center"/>
      <protection locked="0"/>
    </xf>
    <xf numFmtId="10" fontId="4" fillId="0" borderId="15" xfId="2" applyNumberFormat="1" applyFont="1" applyBorder="1" applyAlignment="1" applyProtection="1">
      <alignment horizontal="center"/>
      <protection locked="0"/>
    </xf>
    <xf numFmtId="2" fontId="4" fillId="0" borderId="6" xfId="0" applyNumberFormat="1" applyFont="1" applyBorder="1" applyAlignment="1" applyProtection="1">
      <alignment horizontal="center"/>
      <protection locked="0"/>
    </xf>
    <xf numFmtId="10" fontId="0" fillId="6" borderId="18" xfId="2" applyNumberFormat="1" applyFont="1" applyFill="1" applyBorder="1" applyAlignment="1">
      <alignment horizontal="center"/>
    </xf>
    <xf numFmtId="10" fontId="4" fillId="0" borderId="15" xfId="0" applyNumberFormat="1" applyFont="1" applyBorder="1" applyAlignment="1" applyProtection="1">
      <alignment horizontal="center" wrapText="1"/>
      <protection locked="0"/>
    </xf>
    <xf numFmtId="10" fontId="4" fillId="0" borderId="15" xfId="2" applyNumberFormat="1" applyFont="1" applyFill="1" applyBorder="1" applyAlignment="1" applyProtection="1">
      <alignment horizontal="center" wrapText="1"/>
      <protection locked="0"/>
    </xf>
    <xf numFmtId="10" fontId="0" fillId="0" borderId="15" xfId="2" applyNumberFormat="1" applyFont="1" applyBorder="1" applyAlignment="1">
      <alignment horizontal="center" wrapText="1"/>
    </xf>
    <xf numFmtId="10" fontId="4" fillId="0" borderId="6" xfId="2" applyNumberFormat="1" applyFont="1" applyFill="1" applyBorder="1" applyAlignment="1" applyProtection="1">
      <alignment horizontal="center"/>
      <protection locked="0"/>
    </xf>
    <xf numFmtId="10" fontId="0" fillId="0" borderId="6" xfId="2" applyNumberFormat="1" applyFont="1" applyBorder="1" applyAlignment="1">
      <alignment horizontal="center"/>
    </xf>
    <xf numFmtId="10" fontId="4" fillId="0" borderId="15" xfId="2" applyNumberFormat="1" applyFont="1" applyFill="1" applyBorder="1" applyAlignment="1" applyProtection="1">
      <alignment horizontal="center"/>
      <protection locked="0"/>
    </xf>
    <xf numFmtId="10" fontId="0" fillId="0" borderId="15" xfId="2" applyNumberFormat="1" applyFont="1" applyBorder="1" applyAlignment="1">
      <alignment horizontal="center"/>
    </xf>
    <xf numFmtId="0" fontId="6" fillId="9" borderId="0" xfId="0" applyFont="1" applyFill="1"/>
    <xf numFmtId="0" fontId="0" fillId="9" borderId="0" xfId="0" applyFill="1"/>
    <xf numFmtId="0" fontId="0" fillId="9" borderId="0" xfId="0" applyFill="1" applyAlignment="1">
      <alignment horizontal="center"/>
    </xf>
    <xf numFmtId="0" fontId="21" fillId="9" borderId="0" xfId="0" applyFont="1" applyFill="1"/>
    <xf numFmtId="0" fontId="10" fillId="0" borderId="0" xfId="0" applyFont="1"/>
    <xf numFmtId="4" fontId="20" fillId="0" borderId="0" xfId="0" applyNumberFormat="1" applyFont="1" applyAlignment="1">
      <alignment horizontal="center"/>
    </xf>
    <xf numFmtId="4" fontId="29" fillId="0" borderId="0" xfId="0" applyNumberFormat="1" applyFont="1" applyAlignment="1">
      <alignment horizontal="center"/>
    </xf>
    <xf numFmtId="2" fontId="2" fillId="0" borderId="0" xfId="0" applyNumberFormat="1" applyFont="1" applyAlignment="1">
      <alignment wrapText="1"/>
    </xf>
    <xf numFmtId="40" fontId="2" fillId="0" borderId="0" xfId="0" applyNumberFormat="1" applyFont="1" applyAlignment="1">
      <alignment wrapText="1"/>
    </xf>
    <xf numFmtId="0" fontId="14" fillId="4" borderId="0" xfId="0" applyFont="1" applyFill="1" applyAlignment="1">
      <alignment horizontal="center"/>
    </xf>
    <xf numFmtId="2" fontId="2" fillId="0" borderId="19" xfId="3" applyNumberFormat="1" applyFont="1" applyFill="1" applyBorder="1" applyAlignment="1">
      <alignment horizontal="center" wrapText="1"/>
    </xf>
    <xf numFmtId="0" fontId="10" fillId="2" borderId="18" xfId="0" applyFont="1" applyFill="1" applyBorder="1" applyAlignment="1">
      <alignment wrapText="1"/>
    </xf>
    <xf numFmtId="40" fontId="28" fillId="2" borderId="18" xfId="0" applyNumberFormat="1" applyFont="1" applyFill="1" applyBorder="1" applyAlignment="1">
      <alignment horizontal="center"/>
    </xf>
    <xf numFmtId="0" fontId="25" fillId="0" borderId="24" xfId="0" applyFont="1" applyBorder="1"/>
    <xf numFmtId="0" fontId="10" fillId="2" borderId="17" xfId="0" applyFont="1" applyFill="1" applyBorder="1" applyAlignment="1">
      <alignment wrapText="1"/>
    </xf>
    <xf numFmtId="40" fontId="28" fillId="2" borderId="19" xfId="0" applyNumberFormat="1" applyFont="1" applyFill="1" applyBorder="1" applyAlignment="1">
      <alignment horizontal="center"/>
    </xf>
    <xf numFmtId="0" fontId="26" fillId="0" borderId="0" xfId="0" applyFont="1" applyAlignment="1">
      <alignment horizontal="left"/>
    </xf>
    <xf numFmtId="44" fontId="0" fillId="0" borderId="6" xfId="4" applyFont="1" applyFill="1" applyBorder="1" applyAlignment="1">
      <alignment horizontal="center"/>
    </xf>
    <xf numFmtId="44" fontId="0" fillId="0" borderId="15" xfId="4" applyFont="1" applyFill="1" applyBorder="1" applyAlignment="1">
      <alignment horizontal="center"/>
    </xf>
    <xf numFmtId="0" fontId="2" fillId="0" borderId="19" xfId="0" applyFont="1" applyBorder="1" applyAlignment="1">
      <alignment horizontal="center"/>
    </xf>
    <xf numFmtId="1" fontId="0" fillId="0" borderId="15" xfId="0" applyNumberFormat="1" applyBorder="1" applyAlignment="1">
      <alignment horizontal="center"/>
    </xf>
    <xf numFmtId="0" fontId="0" fillId="0" borderId="14" xfId="0" applyBorder="1"/>
    <xf numFmtId="44" fontId="0" fillId="0" borderId="14" xfId="4" applyFont="1" applyFill="1" applyBorder="1" applyAlignment="1">
      <alignment horizontal="center"/>
    </xf>
    <xf numFmtId="0" fontId="2" fillId="0" borderId="17" xfId="0" applyFont="1" applyBorder="1" applyAlignment="1">
      <alignment horizontal="center"/>
    </xf>
    <xf numFmtId="0" fontId="2" fillId="0" borderId="17" xfId="0" applyFont="1" applyBorder="1"/>
    <xf numFmtId="44" fontId="2" fillId="0" borderId="19" xfId="0" applyNumberFormat="1" applyFont="1" applyBorder="1"/>
    <xf numFmtId="0" fontId="4" fillId="0" borderId="6" xfId="0" applyFont="1" applyBorder="1" applyProtection="1">
      <protection locked="0"/>
    </xf>
    <xf numFmtId="1" fontId="4" fillId="0" borderId="6" xfId="0" applyNumberFormat="1" applyFont="1" applyBorder="1" applyAlignment="1" applyProtection="1">
      <alignment horizontal="center"/>
      <protection locked="0"/>
    </xf>
    <xf numFmtId="10" fontId="4" fillId="0" borderId="6" xfId="2" applyNumberFormat="1" applyFont="1" applyBorder="1" applyAlignment="1" applyProtection="1">
      <alignment horizontal="center" wrapText="1"/>
      <protection locked="0"/>
    </xf>
    <xf numFmtId="10" fontId="0" fillId="0" borderId="6" xfId="0" applyNumberFormat="1" applyBorder="1" applyAlignment="1">
      <alignment horizontal="center"/>
    </xf>
    <xf numFmtId="4" fontId="0" fillId="0" borderId="6" xfId="0" applyNumberFormat="1" applyBorder="1" applyAlignment="1">
      <alignment horizontal="center"/>
    </xf>
    <xf numFmtId="2" fontId="0" fillId="0" borderId="6" xfId="0" applyNumberFormat="1" applyBorder="1" applyAlignment="1">
      <alignment horizontal="center"/>
    </xf>
    <xf numFmtId="2" fontId="0" fillId="0" borderId="0" xfId="0" applyNumberFormat="1"/>
    <xf numFmtId="0" fontId="0" fillId="0" borderId="25" xfId="0" applyBorder="1" applyAlignment="1">
      <alignment horizontal="center"/>
    </xf>
    <xf numFmtId="2" fontId="0" fillId="6" borderId="17" xfId="0" applyNumberFormat="1" applyFill="1" applyBorder="1" applyAlignment="1">
      <alignment horizontal="center"/>
    </xf>
    <xf numFmtId="0" fontId="30" fillId="0" borderId="0" xfId="0" applyFont="1"/>
    <xf numFmtId="165" fontId="2" fillId="0" borderId="0" xfId="0" applyNumberFormat="1" applyFont="1"/>
    <xf numFmtId="0" fontId="18" fillId="7" borderId="0" xfId="0" applyFont="1" applyFill="1" applyAlignment="1">
      <alignment horizontal="center"/>
    </xf>
    <xf numFmtId="0" fontId="2" fillId="7" borderId="0" xfId="0" applyFont="1" applyFill="1" applyAlignment="1">
      <alignment horizontal="left"/>
    </xf>
    <xf numFmtId="0" fontId="0" fillId="7" borderId="0" xfId="0" applyFill="1" applyAlignment="1">
      <alignment horizontal="left" wrapText="1"/>
    </xf>
    <xf numFmtId="0" fontId="0" fillId="7" borderId="0" xfId="0" applyFill="1" applyAlignment="1">
      <alignment horizontal="left" vertical="top" wrapText="1"/>
    </xf>
    <xf numFmtId="0" fontId="14" fillId="7" borderId="0" xfId="0" applyFont="1" applyFill="1" applyAlignment="1">
      <alignment vertical="top" wrapText="1"/>
    </xf>
    <xf numFmtId="0" fontId="0" fillId="0" borderId="0" xfId="0" applyAlignment="1">
      <alignment wrapText="1"/>
    </xf>
    <xf numFmtId="0" fontId="2" fillId="7" borderId="0" xfId="0" applyFont="1" applyFill="1" applyAlignment="1">
      <alignment horizontal="left" wrapText="1"/>
    </xf>
    <xf numFmtId="0" fontId="2" fillId="9" borderId="0" xfId="0" applyFont="1" applyFill="1" applyAlignment="1">
      <alignment horizontal="center"/>
    </xf>
    <xf numFmtId="0" fontId="10" fillId="9" borderId="0" xfId="0" applyFont="1" applyFill="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applyAlignment="1">
      <alignment horizontal="center"/>
    </xf>
    <xf numFmtId="0" fontId="2" fillId="0" borderId="2" xfId="0" applyFont="1" applyBorder="1" applyAlignment="1">
      <alignment horizontal="right"/>
    </xf>
    <xf numFmtId="0" fontId="2" fillId="0" borderId="0" xfId="0" applyFont="1" applyAlignment="1">
      <alignment horizontal="right"/>
    </xf>
    <xf numFmtId="0" fontId="10" fillId="0" borderId="0" xfId="0" applyFont="1" applyAlignment="1">
      <alignment horizontal="center"/>
    </xf>
    <xf numFmtId="0" fontId="14" fillId="4" borderId="0" xfId="0" applyFont="1" applyFill="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8" fillId="0" borderId="0" xfId="0" applyFont="1" applyAlignment="1">
      <alignment horizontal="center"/>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center"/>
    </xf>
    <xf numFmtId="0" fontId="0" fillId="0" borderId="0" xfId="0" applyAlignment="1">
      <alignment horizontal="center" vertical="center" wrapText="1"/>
    </xf>
  </cellXfs>
  <cellStyles count="5">
    <cellStyle name="Comma" xfId="3" builtinId="3"/>
    <cellStyle name="Currency" xfId="4" builtinId="4"/>
    <cellStyle name="Hyperlink" xfId="1" builtinId="8"/>
    <cellStyle name="Normal" xfId="0" builtinId="0"/>
    <cellStyle name="Percent" xfId="2" builtinId="5"/>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287655</xdr:colOff>
      <xdr:row>0</xdr:row>
      <xdr:rowOff>161925</xdr:rowOff>
    </xdr:from>
    <xdr:to>
      <xdr:col>4</xdr:col>
      <xdr:colOff>584835</xdr:colOff>
      <xdr:row>4</xdr:row>
      <xdr:rowOff>283</xdr:rowOff>
    </xdr:to>
    <xdr:pic>
      <xdr:nvPicPr>
        <xdr:cNvPr id="3" name="Picture 2">
          <a:extLst>
            <a:ext uri="{FF2B5EF4-FFF2-40B4-BE49-F238E27FC236}">
              <a16:creationId xmlns:a16="http://schemas.microsoft.com/office/drawing/2014/main" id="{AE423040-8823-F090-EE24-EFD039D1B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 y="161925"/>
          <a:ext cx="2125980" cy="590833"/>
        </a:xfrm>
        <a:prstGeom prst="rect">
          <a:avLst/>
        </a:prstGeom>
      </xdr:spPr>
    </xdr:pic>
    <xdr:clientData/>
  </xdr:twoCellAnchor>
  <xdr:twoCellAnchor editAs="oneCell">
    <xdr:from>
      <xdr:col>5</xdr:col>
      <xdr:colOff>95251</xdr:colOff>
      <xdr:row>0</xdr:row>
      <xdr:rowOff>112396</xdr:rowOff>
    </xdr:from>
    <xdr:to>
      <xdr:col>8</xdr:col>
      <xdr:colOff>293371</xdr:colOff>
      <xdr:row>4</xdr:row>
      <xdr:rowOff>60343</xdr:rowOff>
    </xdr:to>
    <xdr:pic>
      <xdr:nvPicPr>
        <xdr:cNvPr id="5" name="Picture 4">
          <a:extLst>
            <a:ext uri="{FF2B5EF4-FFF2-40B4-BE49-F238E27FC236}">
              <a16:creationId xmlns:a16="http://schemas.microsoft.com/office/drawing/2014/main" id="{6F41A038-A256-74CE-150B-9EC24B7DE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1" y="112396"/>
          <a:ext cx="2026920" cy="709947"/>
        </a:xfrm>
        <a:prstGeom prst="rect">
          <a:avLst/>
        </a:prstGeom>
      </xdr:spPr>
    </xdr:pic>
    <xdr:clientData/>
  </xdr:twoCellAnchor>
  <xdr:twoCellAnchor editAs="oneCell">
    <xdr:from>
      <xdr:col>0</xdr:col>
      <xdr:colOff>83819</xdr:colOff>
      <xdr:row>52</xdr:row>
      <xdr:rowOff>99061</xdr:rowOff>
    </xdr:from>
    <xdr:to>
      <xdr:col>12</xdr:col>
      <xdr:colOff>5012</xdr:colOff>
      <xdr:row>59</xdr:row>
      <xdr:rowOff>160020</xdr:rowOff>
    </xdr:to>
    <xdr:pic>
      <xdr:nvPicPr>
        <xdr:cNvPr id="4" name="Picture 3">
          <a:extLst>
            <a:ext uri="{FF2B5EF4-FFF2-40B4-BE49-F238E27FC236}">
              <a16:creationId xmlns:a16="http://schemas.microsoft.com/office/drawing/2014/main" id="{71519322-BAEB-4EE1-93E9-DDB87AB0CA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819" y="8526781"/>
          <a:ext cx="7236393" cy="1341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589279</xdr:colOff>
      <xdr:row>1</xdr:row>
      <xdr:rowOff>43543</xdr:rowOff>
    </xdr:from>
    <xdr:to>
      <xdr:col>16</xdr:col>
      <xdr:colOff>914400</xdr:colOff>
      <xdr:row>21</xdr:row>
      <xdr:rowOff>41275</xdr:rowOff>
    </xdr:to>
    <xdr:pic>
      <xdr:nvPicPr>
        <xdr:cNvPr id="2" name="Picture 1">
          <a:extLst>
            <a:ext uri="{FF2B5EF4-FFF2-40B4-BE49-F238E27FC236}">
              <a16:creationId xmlns:a16="http://schemas.microsoft.com/office/drawing/2014/main" id="{5D1A67A8-1BAD-4507-8CA6-632F10A0FF5B}"/>
            </a:ext>
          </a:extLst>
        </xdr:cNvPr>
        <xdr:cNvPicPr/>
      </xdr:nvPicPr>
      <xdr:blipFill>
        <a:blip xmlns:r="http://schemas.openxmlformats.org/officeDocument/2006/relationships" r:embed="rId1"/>
        <a:stretch>
          <a:fillRect/>
        </a:stretch>
      </xdr:blipFill>
      <xdr:spPr>
        <a:xfrm>
          <a:off x="19829779" y="411843"/>
          <a:ext cx="6370321" cy="39950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gmanager.info/Documents%20and%20Settings/CraigSmith/My%20Documents/WRAPS/Decision%20Tools/Vegetative%20Buffer/Final/SoilRental(k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binReid\Documents\Grants\ERME%202021%20Cattle%20Risk%20Mngt\KSU_CowCalf%20Budge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binReid\Dropbox\Livestock%20Farm%20Management%20Guides\December%202020%20Updates\KSU_Dairy_FMG_Dec%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cd"/>
      <sheetName val="County averages"/>
      <sheetName val="Sheet2"/>
      <sheetName val="Sheet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Basic Info"/>
      <sheetName val="Pasture"/>
      <sheetName val="Residue&amp;CoverCrop"/>
      <sheetName val="Hay&amp;Forage"/>
      <sheetName val="Feedstuffs"/>
      <sheetName val="Non-Feed Costs"/>
      <sheetName val=" Cow-Calf Budget"/>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rices"/>
      <sheetName val="Cow Milking-Purchased Replmts"/>
      <sheetName val="Cow Milking-Raised Replmts"/>
      <sheetName val="Replacement Heifers"/>
      <sheetName val="Heifer Costs WI Report"/>
      <sheetName val="Costs"/>
      <sheetName val="Manure Credit"/>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ymarketnews.ams.usda.gov/viewReport/2885"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ymarketnews.ams.usda.gov/viewReport/28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AEB2-CDFB-454E-9A6D-7C37A3843CFA}">
  <sheetPr>
    <tabColor theme="9"/>
  </sheetPr>
  <dimension ref="A1:N59"/>
  <sheetViews>
    <sheetView topLeftCell="A2" workbookViewId="0">
      <selection activeCell="B27" sqref="B27:K30"/>
    </sheetView>
  </sheetViews>
  <sheetFormatPr defaultColWidth="8.85546875" defaultRowHeight="14.45"/>
  <sheetData>
    <row r="1" spans="1:14">
      <c r="A1" s="73"/>
      <c r="B1" s="73"/>
      <c r="C1" s="73"/>
      <c r="D1" s="73"/>
      <c r="E1" s="73"/>
      <c r="F1" s="73"/>
      <c r="G1" s="73"/>
      <c r="H1" s="73"/>
      <c r="I1" s="73"/>
      <c r="J1" s="73"/>
      <c r="K1" s="73"/>
      <c r="L1" s="73"/>
    </row>
    <row r="2" spans="1:14">
      <c r="A2" s="73"/>
      <c r="B2" s="73"/>
      <c r="C2" s="73"/>
      <c r="D2" s="73"/>
      <c r="E2" s="73"/>
      <c r="F2" s="73"/>
      <c r="G2" s="73"/>
      <c r="H2" s="73"/>
      <c r="I2" s="73"/>
      <c r="J2" s="73"/>
      <c r="K2" s="73"/>
      <c r="L2" s="73"/>
    </row>
    <row r="3" spans="1:14">
      <c r="A3" s="73"/>
      <c r="B3" s="73"/>
      <c r="C3" s="73"/>
      <c r="D3" s="73"/>
      <c r="E3" s="73"/>
      <c r="F3" s="73"/>
      <c r="G3" s="73"/>
      <c r="H3" s="73"/>
      <c r="I3" s="73"/>
      <c r="J3" s="73"/>
      <c r="K3" s="73"/>
      <c r="L3" s="73"/>
    </row>
    <row r="4" spans="1:14">
      <c r="A4" s="73"/>
      <c r="B4" s="73"/>
      <c r="C4" s="73"/>
      <c r="D4" s="73"/>
      <c r="E4" s="73"/>
      <c r="F4" s="73"/>
      <c r="G4" s="73"/>
      <c r="H4" s="73"/>
      <c r="I4" s="73"/>
      <c r="J4" s="73"/>
      <c r="K4" s="73"/>
      <c r="L4" s="73"/>
    </row>
    <row r="5" spans="1:14">
      <c r="A5" s="73"/>
      <c r="B5" s="73"/>
      <c r="C5" s="73"/>
      <c r="D5" s="73"/>
      <c r="E5" s="73"/>
      <c r="F5" s="73"/>
      <c r="G5" s="73"/>
      <c r="H5" s="73"/>
      <c r="I5" s="73"/>
      <c r="J5" s="73"/>
      <c r="K5" s="73"/>
      <c r="L5" s="73"/>
    </row>
    <row r="6" spans="1:14" ht="14.85" customHeight="1">
      <c r="A6" s="223" t="s">
        <v>0</v>
      </c>
      <c r="B6" s="223"/>
      <c r="C6" s="223"/>
      <c r="D6" s="223"/>
      <c r="E6" s="223"/>
      <c r="F6" s="223"/>
      <c r="G6" s="223"/>
      <c r="H6" s="223"/>
      <c r="I6" s="223"/>
      <c r="J6" s="223"/>
      <c r="K6" s="223"/>
      <c r="L6" s="73"/>
    </row>
    <row r="7" spans="1:14" ht="14.85" customHeight="1">
      <c r="A7" s="223"/>
      <c r="B7" s="223"/>
      <c r="C7" s="223"/>
      <c r="D7" s="223"/>
      <c r="E7" s="223"/>
      <c r="F7" s="223"/>
      <c r="G7" s="223"/>
      <c r="H7" s="223"/>
      <c r="I7" s="223"/>
      <c r="J7" s="223"/>
      <c r="K7" s="223"/>
      <c r="L7" s="73"/>
    </row>
    <row r="8" spans="1:14" ht="14.85" customHeight="1">
      <c r="A8" s="74"/>
      <c r="B8" s="74"/>
      <c r="C8" s="74"/>
      <c r="D8" s="74"/>
      <c r="E8" s="74"/>
      <c r="F8" s="74"/>
      <c r="G8" s="74"/>
      <c r="H8" s="74"/>
      <c r="I8" s="74"/>
      <c r="J8" s="74"/>
      <c r="K8" s="74"/>
      <c r="L8" s="73"/>
    </row>
    <row r="9" spans="1:14">
      <c r="A9" s="224" t="s">
        <v>1</v>
      </c>
      <c r="B9" s="224"/>
      <c r="C9" s="224"/>
      <c r="D9" s="224"/>
      <c r="E9" s="224"/>
      <c r="F9" s="224"/>
      <c r="G9" s="224"/>
      <c r="H9" s="224"/>
      <c r="I9" s="224"/>
      <c r="J9" s="224"/>
      <c r="K9" s="224"/>
      <c r="L9" s="73"/>
    </row>
    <row r="10" spans="1:14" ht="14.85" customHeight="1">
      <c r="A10" s="225" t="s">
        <v>2</v>
      </c>
      <c r="B10" s="225"/>
      <c r="C10" s="225"/>
      <c r="D10" s="225"/>
      <c r="E10" s="225"/>
      <c r="F10" s="225"/>
      <c r="G10" s="225"/>
      <c r="H10" s="225"/>
      <c r="I10" s="225"/>
      <c r="J10" s="225"/>
      <c r="K10" s="225"/>
      <c r="L10" s="73"/>
    </row>
    <row r="11" spans="1:14">
      <c r="A11" s="225"/>
      <c r="B11" s="225"/>
      <c r="C11" s="225"/>
      <c r="D11" s="225"/>
      <c r="E11" s="225"/>
      <c r="F11" s="225"/>
      <c r="G11" s="225"/>
      <c r="H11" s="225"/>
      <c r="I11" s="225"/>
      <c r="J11" s="225"/>
      <c r="K11" s="225"/>
      <c r="L11" s="73"/>
    </row>
    <row r="12" spans="1:14">
      <c r="A12" s="225"/>
      <c r="B12" s="225"/>
      <c r="C12" s="225"/>
      <c r="D12" s="225"/>
      <c r="E12" s="225"/>
      <c r="F12" s="225"/>
      <c r="G12" s="225"/>
      <c r="H12" s="225"/>
      <c r="I12" s="225"/>
      <c r="J12" s="225"/>
      <c r="K12" s="225"/>
      <c r="L12" s="73"/>
    </row>
    <row r="13" spans="1:14" ht="15.6">
      <c r="A13" s="73"/>
      <c r="B13" s="73"/>
      <c r="C13" s="73"/>
      <c r="D13" s="73"/>
      <c r="E13" s="73"/>
      <c r="F13" s="73"/>
      <c r="G13" s="73"/>
      <c r="H13" s="73"/>
      <c r="I13" s="73"/>
      <c r="J13" s="73"/>
      <c r="K13" s="73"/>
      <c r="L13" s="73"/>
      <c r="N13" s="79"/>
    </row>
    <row r="14" spans="1:14">
      <c r="A14" s="73" t="s">
        <v>3</v>
      </c>
      <c r="B14" s="224" t="s">
        <v>4</v>
      </c>
      <c r="C14" s="224"/>
      <c r="D14" s="224"/>
      <c r="E14" s="224"/>
      <c r="F14" s="224"/>
      <c r="G14" s="224"/>
      <c r="H14" s="224"/>
      <c r="I14" s="224"/>
      <c r="J14" s="224"/>
      <c r="K14" s="224"/>
      <c r="L14" s="73"/>
    </row>
    <row r="15" spans="1:14" ht="14.85" customHeight="1">
      <c r="A15" s="73"/>
      <c r="B15" s="226" t="s">
        <v>5</v>
      </c>
      <c r="C15" s="226"/>
      <c r="D15" s="226"/>
      <c r="E15" s="226"/>
      <c r="F15" s="226"/>
      <c r="G15" s="226"/>
      <c r="H15" s="226"/>
      <c r="I15" s="226"/>
      <c r="J15" s="226"/>
      <c r="K15" s="226"/>
      <c r="L15" s="73"/>
    </row>
    <row r="16" spans="1:14">
      <c r="A16" s="73"/>
      <c r="B16" s="226"/>
      <c r="C16" s="226"/>
      <c r="D16" s="226"/>
      <c r="E16" s="226"/>
      <c r="F16" s="226"/>
      <c r="G16" s="226"/>
      <c r="H16" s="226"/>
      <c r="I16" s="226"/>
      <c r="J16" s="226"/>
      <c r="K16" s="226"/>
      <c r="L16" s="73"/>
    </row>
    <row r="17" spans="1:12" ht="30" customHeight="1">
      <c r="A17" s="73"/>
      <c r="B17" s="226"/>
      <c r="C17" s="226"/>
      <c r="D17" s="226"/>
      <c r="E17" s="226"/>
      <c r="F17" s="226"/>
      <c r="G17" s="226"/>
      <c r="H17" s="226"/>
      <c r="I17" s="226"/>
      <c r="J17" s="226"/>
      <c r="K17" s="226"/>
      <c r="L17" s="73"/>
    </row>
    <row r="18" spans="1:12">
      <c r="A18" s="73"/>
      <c r="B18" s="75"/>
      <c r="C18" s="75"/>
      <c r="D18" s="75"/>
      <c r="E18" s="75"/>
      <c r="F18" s="75"/>
      <c r="G18" s="75"/>
      <c r="H18" s="75"/>
      <c r="I18" s="75"/>
      <c r="J18" s="75"/>
      <c r="K18" s="75"/>
      <c r="L18" s="73"/>
    </row>
    <row r="19" spans="1:12">
      <c r="A19" s="73" t="s">
        <v>6</v>
      </c>
      <c r="B19" s="224" t="s">
        <v>7</v>
      </c>
      <c r="C19" s="224"/>
      <c r="D19" s="224"/>
      <c r="E19" s="224"/>
      <c r="F19" s="224"/>
      <c r="G19" s="224"/>
      <c r="H19" s="224"/>
      <c r="I19" s="224"/>
      <c r="J19" s="224"/>
      <c r="K19" s="224"/>
      <c r="L19" s="73"/>
    </row>
    <row r="20" spans="1:12" ht="14.85" customHeight="1">
      <c r="A20" s="73"/>
      <c r="B20" s="226" t="s">
        <v>8</v>
      </c>
      <c r="C20" s="226"/>
      <c r="D20" s="226"/>
      <c r="E20" s="226"/>
      <c r="F20" s="226"/>
      <c r="G20" s="226"/>
      <c r="H20" s="226"/>
      <c r="I20" s="226"/>
      <c r="J20" s="226"/>
      <c r="K20" s="226"/>
      <c r="L20" s="73"/>
    </row>
    <row r="21" spans="1:12">
      <c r="A21" s="73"/>
      <c r="B21" s="226"/>
      <c r="C21" s="226"/>
      <c r="D21" s="226"/>
      <c r="E21" s="226"/>
      <c r="F21" s="226"/>
      <c r="G21" s="226"/>
      <c r="H21" s="226"/>
      <c r="I21" s="226"/>
      <c r="J21" s="226"/>
      <c r="K21" s="226"/>
      <c r="L21" s="73"/>
    </row>
    <row r="22" spans="1:12">
      <c r="A22" s="73"/>
      <c r="B22" s="226"/>
      <c r="C22" s="226"/>
      <c r="D22" s="226"/>
      <c r="E22" s="226"/>
      <c r="F22" s="226"/>
      <c r="G22" s="226"/>
      <c r="H22" s="226"/>
      <c r="I22" s="226"/>
      <c r="J22" s="226"/>
      <c r="K22" s="226"/>
      <c r="L22" s="73"/>
    </row>
    <row r="23" spans="1:12">
      <c r="A23" s="73"/>
      <c r="B23" s="226"/>
      <c r="C23" s="226"/>
      <c r="D23" s="226"/>
      <c r="E23" s="226"/>
      <c r="F23" s="226"/>
      <c r="G23" s="226"/>
      <c r="H23" s="226"/>
      <c r="I23" s="226"/>
      <c r="J23" s="226"/>
      <c r="K23" s="226"/>
      <c r="L23" s="73"/>
    </row>
    <row r="24" spans="1:12">
      <c r="A24" s="73"/>
      <c r="B24" s="226"/>
      <c r="C24" s="226"/>
      <c r="D24" s="226"/>
      <c r="E24" s="226"/>
      <c r="F24" s="226"/>
      <c r="G24" s="226"/>
      <c r="H24" s="226"/>
      <c r="I24" s="226"/>
      <c r="J24" s="226"/>
      <c r="K24" s="226"/>
      <c r="L24" s="73"/>
    </row>
    <row r="25" spans="1:12">
      <c r="A25" s="73"/>
      <c r="B25" s="76"/>
      <c r="C25" s="76"/>
      <c r="D25" s="76"/>
      <c r="E25" s="76"/>
      <c r="F25" s="76"/>
      <c r="G25" s="76"/>
      <c r="H25" s="76"/>
      <c r="I25" s="76"/>
      <c r="J25" s="76"/>
      <c r="K25" s="76"/>
      <c r="L25" s="73"/>
    </row>
    <row r="26" spans="1:12">
      <c r="A26" s="73" t="s">
        <v>9</v>
      </c>
      <c r="B26" s="224" t="s">
        <v>10</v>
      </c>
      <c r="C26" s="224"/>
      <c r="D26" s="224"/>
      <c r="E26" s="224"/>
      <c r="F26" s="224"/>
      <c r="G26" s="224"/>
      <c r="H26" s="224"/>
      <c r="I26" s="224"/>
      <c r="J26" s="224"/>
      <c r="K26" s="224"/>
      <c r="L26" s="73"/>
    </row>
    <row r="27" spans="1:12" ht="14.85" customHeight="1">
      <c r="A27" s="73"/>
      <c r="B27" s="225" t="s">
        <v>11</v>
      </c>
      <c r="C27" s="225"/>
      <c r="D27" s="225"/>
      <c r="E27" s="225"/>
      <c r="F27" s="225"/>
      <c r="G27" s="225"/>
      <c r="H27" s="225"/>
      <c r="I27" s="225"/>
      <c r="J27" s="225"/>
      <c r="K27" s="225"/>
      <c r="L27" s="73"/>
    </row>
    <row r="28" spans="1:12">
      <c r="A28" s="73"/>
      <c r="B28" s="225"/>
      <c r="C28" s="225"/>
      <c r="D28" s="225"/>
      <c r="E28" s="225"/>
      <c r="F28" s="225"/>
      <c r="G28" s="225"/>
      <c r="H28" s="225"/>
      <c r="I28" s="225"/>
      <c r="J28" s="225"/>
      <c r="K28" s="225"/>
      <c r="L28" s="73"/>
    </row>
    <row r="29" spans="1:12">
      <c r="A29" s="73"/>
      <c r="B29" s="225"/>
      <c r="C29" s="225"/>
      <c r="D29" s="225"/>
      <c r="E29" s="225"/>
      <c r="F29" s="225"/>
      <c r="G29" s="225"/>
      <c r="H29" s="225"/>
      <c r="I29" s="225"/>
      <c r="J29" s="225"/>
      <c r="K29" s="225"/>
      <c r="L29" s="73"/>
    </row>
    <row r="30" spans="1:12">
      <c r="A30" s="73"/>
      <c r="B30" s="225"/>
      <c r="C30" s="225"/>
      <c r="D30" s="225"/>
      <c r="E30" s="225"/>
      <c r="F30" s="225"/>
      <c r="G30" s="225"/>
      <c r="H30" s="225"/>
      <c r="I30" s="225"/>
      <c r="J30" s="225"/>
      <c r="K30" s="225"/>
      <c r="L30" s="73"/>
    </row>
    <row r="31" spans="1:12">
      <c r="A31" s="73"/>
      <c r="B31" s="75"/>
      <c r="C31" s="75"/>
      <c r="D31" s="75"/>
      <c r="E31" s="75"/>
      <c r="F31" s="75"/>
      <c r="G31" s="75"/>
      <c r="H31" s="75"/>
      <c r="I31" s="75"/>
      <c r="J31" s="75"/>
      <c r="K31" s="75"/>
      <c r="L31" s="73"/>
    </row>
    <row r="32" spans="1:12">
      <c r="A32" s="73" t="s">
        <v>12</v>
      </c>
      <c r="B32" s="224" t="s">
        <v>13</v>
      </c>
      <c r="C32" s="224"/>
      <c r="D32" s="224"/>
      <c r="E32" s="224"/>
      <c r="F32" s="224"/>
      <c r="G32" s="224"/>
      <c r="H32" s="224"/>
      <c r="I32" s="224"/>
      <c r="J32" s="224"/>
      <c r="K32" s="224"/>
      <c r="L32" s="73"/>
    </row>
    <row r="33" spans="1:12" ht="14.85" customHeight="1">
      <c r="A33" s="73"/>
      <c r="B33" s="226" t="s">
        <v>14</v>
      </c>
      <c r="C33" s="226"/>
      <c r="D33" s="226"/>
      <c r="E33" s="226"/>
      <c r="F33" s="226"/>
      <c r="G33" s="226"/>
      <c r="H33" s="226"/>
      <c r="I33" s="226"/>
      <c r="J33" s="226"/>
      <c r="K33" s="226"/>
      <c r="L33" s="73"/>
    </row>
    <row r="34" spans="1:12">
      <c r="A34" s="73"/>
      <c r="B34" s="226"/>
      <c r="C34" s="226"/>
      <c r="D34" s="226"/>
      <c r="E34" s="226"/>
      <c r="F34" s="226"/>
      <c r="G34" s="226"/>
      <c r="H34" s="226"/>
      <c r="I34" s="226"/>
      <c r="J34" s="226"/>
      <c r="K34" s="226"/>
      <c r="L34" s="73"/>
    </row>
    <row r="35" spans="1:12">
      <c r="A35" s="73"/>
      <c r="B35" s="226"/>
      <c r="C35" s="226"/>
      <c r="D35" s="226"/>
      <c r="E35" s="226"/>
      <c r="F35" s="226"/>
      <c r="G35" s="226"/>
      <c r="H35" s="226"/>
      <c r="I35" s="226"/>
      <c r="J35" s="226"/>
      <c r="K35" s="226"/>
      <c r="L35" s="73"/>
    </row>
    <row r="36" spans="1:12">
      <c r="A36" s="73"/>
      <c r="B36" s="75"/>
      <c r="C36" s="75"/>
      <c r="D36" s="75"/>
      <c r="E36" s="75"/>
      <c r="F36" s="75"/>
      <c r="G36" s="75"/>
      <c r="H36" s="75"/>
      <c r="I36" s="75"/>
      <c r="J36" s="75"/>
      <c r="K36" s="75"/>
      <c r="L36" s="73"/>
    </row>
    <row r="37" spans="1:12">
      <c r="A37" s="73" t="s">
        <v>15</v>
      </c>
      <c r="B37" s="224" t="s">
        <v>16</v>
      </c>
      <c r="C37" s="224"/>
      <c r="D37" s="224"/>
      <c r="E37" s="224"/>
      <c r="F37" s="224"/>
      <c r="G37" s="224"/>
      <c r="H37" s="224"/>
      <c r="I37" s="224"/>
      <c r="J37" s="224"/>
      <c r="K37" s="224"/>
      <c r="L37" s="73"/>
    </row>
    <row r="38" spans="1:12" ht="14.85" customHeight="1">
      <c r="A38" s="73"/>
      <c r="B38" s="225" t="s">
        <v>17</v>
      </c>
      <c r="C38" s="225"/>
      <c r="D38" s="225"/>
      <c r="E38" s="225"/>
      <c r="F38" s="225"/>
      <c r="G38" s="225"/>
      <c r="H38" s="225"/>
      <c r="I38" s="225"/>
      <c r="J38" s="225"/>
      <c r="K38" s="225"/>
      <c r="L38" s="73"/>
    </row>
    <row r="39" spans="1:12">
      <c r="A39" s="73"/>
      <c r="B39" s="225"/>
      <c r="C39" s="225"/>
      <c r="D39" s="225"/>
      <c r="E39" s="225"/>
      <c r="F39" s="225"/>
      <c r="G39" s="225"/>
      <c r="H39" s="225"/>
      <c r="I39" s="225"/>
      <c r="J39" s="225"/>
      <c r="K39" s="225"/>
      <c r="L39" s="73"/>
    </row>
    <row r="40" spans="1:12">
      <c r="A40" s="73"/>
      <c r="B40" s="225"/>
      <c r="C40" s="225"/>
      <c r="D40" s="225"/>
      <c r="E40" s="225"/>
      <c r="F40" s="225"/>
      <c r="G40" s="225"/>
      <c r="H40" s="225"/>
      <c r="I40" s="225"/>
      <c r="J40" s="225"/>
      <c r="K40" s="225"/>
      <c r="L40" s="73"/>
    </row>
    <row r="41" spans="1:12">
      <c r="A41" s="73"/>
      <c r="B41" s="75"/>
      <c r="C41" s="75"/>
      <c r="D41" s="75"/>
      <c r="E41" s="75"/>
      <c r="F41" s="75"/>
      <c r="G41" s="75"/>
      <c r="H41" s="75"/>
      <c r="I41" s="75"/>
      <c r="J41" s="75"/>
      <c r="K41" s="75"/>
      <c r="L41" s="73"/>
    </row>
    <row r="42" spans="1:12">
      <c r="A42" s="73" t="s">
        <v>18</v>
      </c>
      <c r="B42" s="229" t="s">
        <v>19</v>
      </c>
      <c r="C42" s="229"/>
      <c r="D42" s="229"/>
      <c r="E42" s="229"/>
      <c r="F42" s="229"/>
      <c r="G42" s="229"/>
      <c r="H42" s="229"/>
      <c r="I42" s="229"/>
      <c r="J42" s="229"/>
      <c r="K42" s="229"/>
      <c r="L42" s="229"/>
    </row>
    <row r="43" spans="1:12" ht="14.45" customHeight="1">
      <c r="A43" s="73"/>
      <c r="B43" s="225" t="s">
        <v>20</v>
      </c>
      <c r="C43" s="225"/>
      <c r="D43" s="225"/>
      <c r="E43" s="225"/>
      <c r="F43" s="225"/>
      <c r="G43" s="225"/>
      <c r="H43" s="225"/>
      <c r="I43" s="225"/>
      <c r="J43" s="225"/>
      <c r="K43" s="225"/>
      <c r="L43" s="73"/>
    </row>
    <row r="44" spans="1:12">
      <c r="A44" s="73"/>
      <c r="B44" s="225"/>
      <c r="C44" s="225"/>
      <c r="D44" s="225"/>
      <c r="E44" s="225"/>
      <c r="F44" s="225"/>
      <c r="G44" s="225"/>
      <c r="H44" s="225"/>
      <c r="I44" s="225"/>
      <c r="J44" s="225"/>
      <c r="K44" s="225"/>
      <c r="L44" s="73"/>
    </row>
    <row r="45" spans="1:12" ht="29.25" customHeight="1">
      <c r="A45" s="73"/>
      <c r="B45" s="225"/>
      <c r="C45" s="225"/>
      <c r="D45" s="225"/>
      <c r="E45" s="225"/>
      <c r="F45" s="225"/>
      <c r="G45" s="225"/>
      <c r="H45" s="225"/>
      <c r="I45" s="225"/>
      <c r="J45" s="225"/>
      <c r="K45" s="225"/>
      <c r="L45" s="73"/>
    </row>
    <row r="46" spans="1:12">
      <c r="A46" s="73"/>
      <c r="B46" s="75"/>
      <c r="C46" s="75"/>
      <c r="D46" s="75"/>
      <c r="E46" s="75"/>
      <c r="F46" s="75"/>
      <c r="G46" s="75"/>
      <c r="H46" s="75"/>
      <c r="I46" s="75"/>
      <c r="J46" s="75"/>
      <c r="K46" s="75"/>
      <c r="L46" s="73"/>
    </row>
    <row r="47" spans="1:12">
      <c r="A47" s="73"/>
      <c r="B47" s="76"/>
      <c r="C47" s="76"/>
      <c r="D47" s="76"/>
      <c r="E47" s="76"/>
      <c r="F47" s="76"/>
      <c r="G47" s="76"/>
      <c r="H47" s="76"/>
      <c r="I47" s="76"/>
      <c r="J47" s="76"/>
      <c r="K47" s="76"/>
      <c r="L47" s="73"/>
    </row>
    <row r="48" spans="1:12">
      <c r="A48" s="73"/>
      <c r="B48" s="227" t="s">
        <v>21</v>
      </c>
      <c r="C48" s="227"/>
      <c r="D48" s="227"/>
      <c r="E48" s="227"/>
      <c r="F48" s="227"/>
      <c r="G48" s="227"/>
      <c r="H48" s="227"/>
      <c r="I48" s="228"/>
      <c r="J48" s="228"/>
      <c r="K48" s="228"/>
      <c r="L48" s="73"/>
    </row>
    <row r="49" spans="1:12">
      <c r="A49" s="73"/>
      <c r="B49" s="227"/>
      <c r="C49" s="227"/>
      <c r="D49" s="227"/>
      <c r="E49" s="227"/>
      <c r="F49" s="227"/>
      <c r="G49" s="227"/>
      <c r="H49" s="227"/>
      <c r="I49" s="228"/>
      <c r="J49" s="228"/>
      <c r="K49" s="228"/>
      <c r="L49" s="73"/>
    </row>
    <row r="50" spans="1:12" ht="14.45" customHeight="1">
      <c r="A50" s="73"/>
      <c r="B50" s="227" t="s">
        <v>22</v>
      </c>
      <c r="C50" s="227"/>
      <c r="D50" s="227"/>
      <c r="E50" s="227"/>
      <c r="F50" s="227"/>
      <c r="G50" s="227"/>
      <c r="H50" s="227"/>
      <c r="I50" s="227"/>
      <c r="J50" s="227"/>
      <c r="K50" s="73"/>
      <c r="L50" s="73"/>
    </row>
    <row r="51" spans="1:12" ht="14.45" customHeight="1">
      <c r="A51" s="73"/>
      <c r="B51" s="227"/>
      <c r="C51" s="227"/>
      <c r="D51" s="227"/>
      <c r="E51" s="227"/>
      <c r="F51" s="227"/>
      <c r="G51" s="227"/>
      <c r="H51" s="227"/>
      <c r="I51" s="227"/>
      <c r="J51" s="227"/>
      <c r="K51" s="73"/>
      <c r="L51" s="73"/>
    </row>
    <row r="52" spans="1:12" ht="14.45" customHeight="1">
      <c r="A52" s="73"/>
      <c r="B52" s="227"/>
      <c r="C52" s="227"/>
      <c r="D52" s="227"/>
      <c r="E52" s="227"/>
      <c r="F52" s="227"/>
      <c r="G52" s="227"/>
      <c r="H52" s="227"/>
      <c r="I52" s="227"/>
      <c r="J52" s="227"/>
      <c r="K52" s="73"/>
      <c r="L52" s="73"/>
    </row>
    <row r="53" spans="1:12" ht="14.45" customHeight="1">
      <c r="A53" s="73"/>
      <c r="B53" s="227"/>
      <c r="C53" s="227"/>
      <c r="D53" s="227"/>
      <c r="E53" s="227"/>
      <c r="F53" s="227"/>
      <c r="G53" s="227"/>
      <c r="H53" s="227"/>
      <c r="I53" s="227"/>
      <c r="J53" s="227"/>
      <c r="K53" s="73"/>
      <c r="L53" s="73"/>
    </row>
    <row r="54" spans="1:12" ht="14.45" customHeight="1">
      <c r="A54" s="73"/>
      <c r="B54" s="227"/>
      <c r="C54" s="227"/>
      <c r="D54" s="227"/>
      <c r="E54" s="227"/>
      <c r="F54" s="227"/>
      <c r="G54" s="227"/>
      <c r="H54" s="227"/>
      <c r="I54" s="227"/>
      <c r="J54" s="227"/>
      <c r="K54" s="73"/>
      <c r="L54" s="73"/>
    </row>
    <row r="55" spans="1:12" ht="14.45" customHeight="1">
      <c r="A55" s="73"/>
      <c r="B55" s="227"/>
      <c r="C55" s="227"/>
      <c r="D55" s="227"/>
      <c r="E55" s="227"/>
      <c r="F55" s="227"/>
      <c r="G55" s="227"/>
      <c r="H55" s="227"/>
      <c r="I55" s="227"/>
      <c r="J55" s="227"/>
      <c r="K55" s="73"/>
      <c r="L55" s="73"/>
    </row>
    <row r="56" spans="1:12" ht="14.45" customHeight="1">
      <c r="A56" s="73"/>
      <c r="B56" s="227"/>
      <c r="C56" s="227"/>
      <c r="D56" s="227"/>
      <c r="E56" s="227"/>
      <c r="F56" s="227"/>
      <c r="G56" s="227"/>
      <c r="H56" s="227"/>
      <c r="I56" s="227"/>
      <c r="J56" s="227"/>
      <c r="K56" s="73"/>
      <c r="L56" s="73"/>
    </row>
    <row r="57" spans="1:12" ht="14.45" customHeight="1">
      <c r="A57" s="73"/>
      <c r="B57" s="227"/>
      <c r="C57" s="227"/>
      <c r="D57" s="227"/>
      <c r="E57" s="227"/>
      <c r="F57" s="227"/>
      <c r="G57" s="227"/>
      <c r="H57" s="227"/>
      <c r="I57" s="227"/>
      <c r="J57" s="227"/>
      <c r="K57" s="73"/>
      <c r="L57" s="73"/>
    </row>
    <row r="58" spans="1:12" ht="14.45" customHeight="1">
      <c r="A58" s="73"/>
      <c r="B58" s="227"/>
      <c r="C58" s="227"/>
      <c r="D58" s="227"/>
      <c r="E58" s="227"/>
      <c r="F58" s="227"/>
      <c r="G58" s="227"/>
      <c r="H58" s="227"/>
      <c r="I58" s="227"/>
      <c r="J58" s="227"/>
      <c r="K58" s="73"/>
      <c r="L58" s="73"/>
    </row>
    <row r="59" spans="1:12" ht="14.45" customHeight="1">
      <c r="A59" s="73"/>
      <c r="B59" s="227"/>
      <c r="C59" s="227"/>
      <c r="D59" s="227"/>
      <c r="E59" s="227"/>
      <c r="F59" s="227"/>
      <c r="G59" s="227"/>
      <c r="H59" s="227"/>
      <c r="I59" s="227"/>
      <c r="J59" s="227"/>
      <c r="K59" s="73"/>
      <c r="L59" s="73"/>
    </row>
  </sheetData>
  <mergeCells count="17">
    <mergeCell ref="B48:K49"/>
    <mergeCell ref="B50:J59"/>
    <mergeCell ref="A10:K12"/>
    <mergeCell ref="B33:K35"/>
    <mergeCell ref="B15:K17"/>
    <mergeCell ref="B14:K14"/>
    <mergeCell ref="B19:K19"/>
    <mergeCell ref="B26:K26"/>
    <mergeCell ref="B32:K32"/>
    <mergeCell ref="B37:K37"/>
    <mergeCell ref="B42:L42"/>
    <mergeCell ref="B43:K45"/>
    <mergeCell ref="A6:K7"/>
    <mergeCell ref="A9:K9"/>
    <mergeCell ref="B27:K30"/>
    <mergeCell ref="B38:K40"/>
    <mergeCell ref="B20:K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9E683-BDF2-4F0D-8DF6-ADC3F03D7ECA}">
  <sheetPr>
    <tabColor rgb="FF7030A0"/>
    <pageSetUpPr fitToPage="1"/>
  </sheetPr>
  <dimension ref="A1:S73"/>
  <sheetViews>
    <sheetView showGridLines="0" topLeftCell="A24" zoomScaleNormal="60" workbookViewId="0">
      <selection activeCell="F18" sqref="F18"/>
    </sheetView>
  </sheetViews>
  <sheetFormatPr defaultColWidth="8.42578125" defaultRowHeight="14.45"/>
  <cols>
    <col min="1" max="1" width="33" customWidth="1"/>
    <col min="2" max="5" width="24.42578125" customWidth="1"/>
    <col min="6" max="8" width="24.85546875" customWidth="1"/>
    <col min="9" max="9" width="24.42578125" customWidth="1"/>
    <col min="10" max="10" width="24.85546875" customWidth="1"/>
    <col min="11" max="11" width="25" customWidth="1"/>
    <col min="12" max="12" width="10.42578125" customWidth="1"/>
    <col min="13" max="13" width="30.85546875" customWidth="1"/>
    <col min="14" max="14" width="17.42578125" customWidth="1"/>
    <col min="15" max="15" width="20.42578125" bestFit="1" customWidth="1"/>
    <col min="17" max="17" width="18" customWidth="1"/>
  </cols>
  <sheetData>
    <row r="1" spans="1:19" ht="29.1" customHeight="1" thickBot="1">
      <c r="A1" s="232" t="s">
        <v>23</v>
      </c>
      <c r="B1" s="233"/>
      <c r="C1" s="233"/>
      <c r="D1" s="233"/>
      <c r="E1" s="233"/>
      <c r="F1" s="233"/>
      <c r="G1" s="233"/>
      <c r="H1" s="234"/>
      <c r="K1" s="237"/>
      <c r="L1" s="237"/>
      <c r="M1" s="237"/>
      <c r="N1" s="237"/>
      <c r="O1" s="237"/>
      <c r="P1" s="237"/>
      <c r="Q1" s="237"/>
      <c r="R1" s="237"/>
      <c r="S1" s="237"/>
    </row>
    <row r="2" spans="1:19" ht="14.85" customHeight="1">
      <c r="A2" s="5"/>
      <c r="B2" s="6"/>
      <c r="C2" s="6"/>
      <c r="D2" s="6"/>
      <c r="E2" s="6"/>
      <c r="F2" s="6"/>
      <c r="G2" s="36"/>
      <c r="H2" s="24"/>
      <c r="K2" s="237"/>
      <c r="L2" s="237"/>
      <c r="M2" s="237"/>
      <c r="N2" s="237"/>
      <c r="O2" s="237"/>
      <c r="P2" s="237"/>
      <c r="Q2" s="237"/>
      <c r="R2" s="237"/>
      <c r="S2" s="237"/>
    </row>
    <row r="3" spans="1:19" ht="18.95" thickBot="1">
      <c r="A3" s="70" t="s">
        <v>24</v>
      </c>
      <c r="F3" s="36"/>
      <c r="G3" s="71"/>
      <c r="H3" s="69" t="s">
        <v>25</v>
      </c>
      <c r="I3" s="72"/>
    </row>
    <row r="4" spans="1:19" ht="32.25" customHeight="1" thickBot="1">
      <c r="A4" s="94" t="s">
        <v>26</v>
      </c>
      <c r="B4" s="95" t="s">
        <v>27</v>
      </c>
      <c r="C4" s="95" t="s">
        <v>28</v>
      </c>
      <c r="D4" s="96" t="s">
        <v>29</v>
      </c>
      <c r="E4" s="96" t="s">
        <v>30</v>
      </c>
      <c r="F4" s="97" t="s">
        <v>31</v>
      </c>
      <c r="G4" s="98" t="s">
        <v>32</v>
      </c>
      <c r="H4" s="142" t="s">
        <v>33</v>
      </c>
      <c r="I4" s="99" t="s">
        <v>34</v>
      </c>
    </row>
    <row r="5" spans="1:19" ht="15" thickBot="1">
      <c r="A5" s="140" t="s">
        <v>35</v>
      </c>
      <c r="B5" s="166">
        <v>100</v>
      </c>
      <c r="C5" s="166">
        <v>1350</v>
      </c>
      <c r="D5" s="166">
        <v>120</v>
      </c>
      <c r="E5" s="168">
        <v>0.02</v>
      </c>
      <c r="F5" s="141">
        <v>7.4999999999999997E-2</v>
      </c>
      <c r="G5" s="57" t="s">
        <v>36</v>
      </c>
      <c r="H5" s="147">
        <f>(B5*C5*D5*E5)/2000</f>
        <v>162</v>
      </c>
      <c r="I5" s="171">
        <f>H5*F5</f>
        <v>12.15</v>
      </c>
      <c r="J5" s="36"/>
    </row>
    <row r="6" spans="1:19">
      <c r="A6" s="212" t="s">
        <v>37</v>
      </c>
      <c r="B6" s="213"/>
      <c r="C6" s="213"/>
      <c r="D6" s="213"/>
      <c r="E6" s="214"/>
      <c r="F6" s="215"/>
      <c r="G6" s="4" t="s">
        <v>36</v>
      </c>
      <c r="H6" s="216">
        <f>(B6*C6*D6*E6)/2000</f>
        <v>0</v>
      </c>
      <c r="I6" s="217">
        <f>H6*F6</f>
        <v>0</v>
      </c>
      <c r="J6" s="36"/>
    </row>
    <row r="7" spans="1:19">
      <c r="A7" s="51" t="s">
        <v>38</v>
      </c>
      <c r="B7" s="167"/>
      <c r="C7" s="167"/>
      <c r="D7" s="167"/>
      <c r="E7" s="169"/>
      <c r="F7" s="77"/>
      <c r="G7" s="4" t="s">
        <v>36</v>
      </c>
      <c r="H7" s="170">
        <f t="shared" ref="H7:H18" si="0">(B7*C7*D7*E7)/2000</f>
        <v>0</v>
      </c>
      <c r="I7" s="68">
        <f t="shared" ref="I7:I18" si="1">H7*F7</f>
        <v>0</v>
      </c>
      <c r="J7" s="36"/>
    </row>
    <row r="8" spans="1:19">
      <c r="A8" s="51" t="s">
        <v>39</v>
      </c>
      <c r="B8" s="167"/>
      <c r="C8" s="167"/>
      <c r="D8" s="167"/>
      <c r="E8" s="169"/>
      <c r="F8" s="77"/>
      <c r="G8" s="4" t="s">
        <v>36</v>
      </c>
      <c r="H8" s="170">
        <f t="shared" si="0"/>
        <v>0</v>
      </c>
      <c r="I8" s="68">
        <f t="shared" si="1"/>
        <v>0</v>
      </c>
      <c r="J8" s="36"/>
    </row>
    <row r="9" spans="1:19">
      <c r="A9" s="45" t="s">
        <v>40</v>
      </c>
      <c r="B9" s="167"/>
      <c r="C9" s="167"/>
      <c r="D9" s="167"/>
      <c r="E9" s="169"/>
      <c r="F9" s="77"/>
      <c r="G9" s="4" t="s">
        <v>36</v>
      </c>
      <c r="H9" s="170">
        <f t="shared" si="0"/>
        <v>0</v>
      </c>
      <c r="I9" s="68">
        <f t="shared" si="1"/>
        <v>0</v>
      </c>
      <c r="J9" s="36"/>
    </row>
    <row r="10" spans="1:19" ht="13.5" customHeight="1">
      <c r="A10" s="45" t="s">
        <v>41</v>
      </c>
      <c r="B10" s="167"/>
      <c r="C10" s="167"/>
      <c r="D10" s="167"/>
      <c r="E10" s="169"/>
      <c r="F10" s="77"/>
      <c r="G10" s="4" t="s">
        <v>36</v>
      </c>
      <c r="H10" s="170">
        <f t="shared" si="0"/>
        <v>0</v>
      </c>
      <c r="I10" s="68">
        <f t="shared" si="1"/>
        <v>0</v>
      </c>
      <c r="J10" s="36"/>
    </row>
    <row r="11" spans="1:19">
      <c r="A11" s="45" t="s">
        <v>42</v>
      </c>
      <c r="B11" s="167"/>
      <c r="C11" s="167"/>
      <c r="D11" s="167"/>
      <c r="E11" s="169"/>
      <c r="F11" s="77"/>
      <c r="G11" s="4" t="s">
        <v>36</v>
      </c>
      <c r="H11" s="170">
        <f t="shared" si="0"/>
        <v>0</v>
      </c>
      <c r="I11" s="68">
        <f t="shared" si="1"/>
        <v>0</v>
      </c>
      <c r="J11" s="36"/>
    </row>
    <row r="12" spans="1:19">
      <c r="A12" s="45" t="s">
        <v>43</v>
      </c>
      <c r="B12" s="167"/>
      <c r="C12" s="167"/>
      <c r="D12" s="167"/>
      <c r="E12" s="169"/>
      <c r="F12" s="77"/>
      <c r="G12" s="4" t="s">
        <v>36</v>
      </c>
      <c r="H12" s="170">
        <f t="shared" si="0"/>
        <v>0</v>
      </c>
      <c r="I12" s="68">
        <f t="shared" si="1"/>
        <v>0</v>
      </c>
      <c r="J12" s="36"/>
    </row>
    <row r="13" spans="1:19">
      <c r="A13" s="45" t="s">
        <v>44</v>
      </c>
      <c r="B13" s="167">
        <v>7</v>
      </c>
      <c r="C13" s="167">
        <v>145</v>
      </c>
      <c r="D13" s="167">
        <v>65</v>
      </c>
      <c r="E13" s="169">
        <v>1.7999999999999999E-2</v>
      </c>
      <c r="F13" s="77">
        <v>0.08</v>
      </c>
      <c r="G13" s="4" t="s">
        <v>36</v>
      </c>
      <c r="H13" s="170">
        <f t="shared" si="0"/>
        <v>0.59377499999999994</v>
      </c>
      <c r="I13" s="68">
        <f t="shared" si="1"/>
        <v>4.7501999999999996E-2</v>
      </c>
      <c r="J13" s="23"/>
    </row>
    <row r="14" spans="1:19">
      <c r="A14" s="45" t="s">
        <v>45</v>
      </c>
      <c r="B14" s="167"/>
      <c r="C14" s="167"/>
      <c r="D14" s="167"/>
      <c r="E14" s="169"/>
      <c r="F14" s="77"/>
      <c r="G14" s="4" t="s">
        <v>36</v>
      </c>
      <c r="H14" s="170">
        <f t="shared" si="0"/>
        <v>0</v>
      </c>
      <c r="I14" s="68">
        <f t="shared" si="1"/>
        <v>0</v>
      </c>
    </row>
    <row r="15" spans="1:19">
      <c r="A15" s="45" t="s">
        <v>46</v>
      </c>
      <c r="B15" s="167">
        <v>2</v>
      </c>
      <c r="C15" s="167">
        <v>1000</v>
      </c>
      <c r="D15" s="167">
        <v>65</v>
      </c>
      <c r="E15" s="169">
        <v>0.02</v>
      </c>
      <c r="F15" s="77">
        <v>8.5000000000000006E-2</v>
      </c>
      <c r="G15" s="4" t="s">
        <v>36</v>
      </c>
      <c r="H15" s="170">
        <f t="shared" si="0"/>
        <v>1.3</v>
      </c>
      <c r="I15" s="68">
        <f t="shared" si="1"/>
        <v>0.11050000000000001</v>
      </c>
    </row>
    <row r="16" spans="1:19">
      <c r="A16" s="45" t="s">
        <v>47</v>
      </c>
      <c r="B16" s="167">
        <v>5</v>
      </c>
      <c r="C16" s="167">
        <v>1500</v>
      </c>
      <c r="D16" s="167">
        <v>65</v>
      </c>
      <c r="E16" s="169">
        <v>1.7999999999999999E-2</v>
      </c>
      <c r="F16" s="77">
        <v>0.11</v>
      </c>
      <c r="G16" s="4" t="s">
        <v>36</v>
      </c>
      <c r="H16" s="170">
        <f t="shared" si="0"/>
        <v>4.3875000000000002</v>
      </c>
      <c r="I16" s="68">
        <f t="shared" si="1"/>
        <v>0.48262500000000003</v>
      </c>
    </row>
    <row r="17" spans="1:17">
      <c r="A17" s="45" t="s">
        <v>48</v>
      </c>
      <c r="B17" s="167"/>
      <c r="C17" s="167"/>
      <c r="D17" s="167"/>
      <c r="E17" s="169"/>
      <c r="F17" s="77"/>
      <c r="G17" s="4" t="s">
        <v>36</v>
      </c>
      <c r="H17" s="170">
        <f t="shared" si="0"/>
        <v>0</v>
      </c>
      <c r="I17" s="68">
        <f t="shared" si="1"/>
        <v>0</v>
      </c>
    </row>
    <row r="18" spans="1:17" ht="14.1" customHeight="1">
      <c r="A18" s="45" t="s">
        <v>48</v>
      </c>
      <c r="B18" s="167"/>
      <c r="C18" s="167"/>
      <c r="D18" s="167"/>
      <c r="E18" s="169"/>
      <c r="F18" s="77"/>
      <c r="G18" s="4" t="s">
        <v>36</v>
      </c>
      <c r="H18" s="170">
        <f t="shared" si="0"/>
        <v>0</v>
      </c>
      <c r="I18" s="68">
        <f t="shared" si="1"/>
        <v>0</v>
      </c>
    </row>
    <row r="19" spans="1:17" ht="24.6" customHeight="1">
      <c r="A19" s="8"/>
      <c r="F19" s="235" t="s">
        <v>49</v>
      </c>
      <c r="G19" s="235"/>
      <c r="H19" s="83"/>
      <c r="I19" s="191">
        <f>SUM(H6:H18)</f>
        <v>6.2812749999999999</v>
      </c>
    </row>
    <row r="20" spans="1:17" s="2" customFormat="1">
      <c r="A20" s="80" t="s">
        <v>50</v>
      </c>
      <c r="B20"/>
      <c r="C20"/>
      <c r="D20"/>
      <c r="E20"/>
      <c r="F20" s="236" t="s">
        <v>51</v>
      </c>
      <c r="G20" s="236"/>
      <c r="H20" s="82"/>
      <c r="I20" s="192">
        <f>SUM(I6:I18)</f>
        <v>0.64062700000000006</v>
      </c>
    </row>
    <row r="21" spans="1:17" s="2" customFormat="1">
      <c r="A21" s="81" t="s">
        <v>52</v>
      </c>
      <c r="B21"/>
      <c r="C21"/>
      <c r="E21" s="18"/>
      <c r="F21" s="18"/>
      <c r="G21"/>
      <c r="H21" s="10"/>
    </row>
    <row r="22" spans="1:17">
      <c r="A22" s="8"/>
      <c r="G22" s="19"/>
      <c r="H22" s="25"/>
    </row>
    <row r="23" spans="1:17" ht="18.95" thickBot="1">
      <c r="A23" s="158" t="s">
        <v>53</v>
      </c>
      <c r="B23" s="1"/>
      <c r="C23" s="1"/>
      <c r="D23" s="1"/>
      <c r="E23" s="1"/>
      <c r="F23" s="1"/>
      <c r="G23" s="1"/>
      <c r="H23" s="159"/>
      <c r="I23" s="1"/>
      <c r="J23" s="1"/>
      <c r="K23" s="1"/>
      <c r="M23" s="22" t="s">
        <v>54</v>
      </c>
    </row>
    <row r="24" spans="1:17">
      <c r="A24" s="30" t="s">
        <v>55</v>
      </c>
      <c r="B24" s="20"/>
      <c r="C24" s="2"/>
      <c r="D24" s="21"/>
      <c r="E24" s="21"/>
      <c r="F24" s="2"/>
      <c r="G24" s="10"/>
      <c r="H24" s="23"/>
    </row>
    <row r="25" spans="1:17" ht="15" thickBot="1">
      <c r="A25" s="38"/>
      <c r="B25" s="20"/>
      <c r="C25" s="2"/>
      <c r="D25" s="21"/>
      <c r="E25" s="21"/>
      <c r="F25" s="2"/>
      <c r="G25" s="10"/>
      <c r="I25" s="37"/>
      <c r="M25" s="230" t="s">
        <v>56</v>
      </c>
      <c r="N25" s="230"/>
      <c r="O25" s="230"/>
      <c r="P25" s="22"/>
      <c r="Q25" s="22"/>
    </row>
    <row r="26" spans="1:17" ht="33" customHeight="1" thickBot="1">
      <c r="A26" s="103" t="s">
        <v>57</v>
      </c>
      <c r="B26" s="104" t="s">
        <v>58</v>
      </c>
      <c r="C26" s="105" t="s">
        <v>59</v>
      </c>
      <c r="D26" s="95" t="s">
        <v>60</v>
      </c>
      <c r="E26" s="95" t="s">
        <v>61</v>
      </c>
      <c r="F26" s="95" t="s">
        <v>62</v>
      </c>
      <c r="G26" s="106" t="s">
        <v>63</v>
      </c>
      <c r="H26" s="102"/>
      <c r="I26" s="110" t="s">
        <v>64</v>
      </c>
      <c r="J26" s="107" t="s">
        <v>65</v>
      </c>
      <c r="M26" s="186" t="s">
        <v>57</v>
      </c>
      <c r="N26" s="186" t="s">
        <v>66</v>
      </c>
      <c r="O26" s="187"/>
    </row>
    <row r="27" spans="1:17" ht="15" thickBot="1">
      <c r="A27" s="55" t="s">
        <v>67</v>
      </c>
      <c r="B27" s="112">
        <v>40</v>
      </c>
      <c r="C27" s="172">
        <v>0.05</v>
      </c>
      <c r="D27" s="172">
        <v>0.04</v>
      </c>
      <c r="E27" s="172">
        <v>0.18</v>
      </c>
      <c r="F27" s="57">
        <v>1500</v>
      </c>
      <c r="G27" s="172">
        <v>0.1</v>
      </c>
      <c r="H27" s="114" t="s">
        <v>36</v>
      </c>
      <c r="I27" s="113">
        <f>((B27*F27)*(1-(C27+D27+E27)))/2000</f>
        <v>21.9</v>
      </c>
      <c r="J27" s="150">
        <f>I27*G27</f>
        <v>2.19</v>
      </c>
      <c r="M27" s="187" t="s">
        <v>68</v>
      </c>
      <c r="N27" s="188">
        <v>22.7</v>
      </c>
      <c r="O27" s="187"/>
    </row>
    <row r="28" spans="1:17">
      <c r="A28" s="53" t="s">
        <v>69</v>
      </c>
      <c r="B28" s="84">
        <v>20</v>
      </c>
      <c r="C28" s="169">
        <v>0.2</v>
      </c>
      <c r="D28" s="169">
        <v>0.05</v>
      </c>
      <c r="E28" s="169">
        <v>0.15</v>
      </c>
      <c r="F28" s="53">
        <v>90</v>
      </c>
      <c r="G28" s="169">
        <v>0.06</v>
      </c>
      <c r="H28" s="115" t="s">
        <v>36</v>
      </c>
      <c r="I28" s="111">
        <f>((B28*F28)*(1-(C28+D28+E28)))/2000</f>
        <v>0.54</v>
      </c>
      <c r="J28" s="151">
        <f>I28*G28</f>
        <v>3.2399999999999998E-2</v>
      </c>
      <c r="M28" s="187" t="s">
        <v>70</v>
      </c>
      <c r="N28" s="188">
        <v>8</v>
      </c>
      <c r="O28" s="187"/>
    </row>
    <row r="29" spans="1:17">
      <c r="A29" s="4" t="s">
        <v>68</v>
      </c>
      <c r="B29" s="85">
        <v>15</v>
      </c>
      <c r="C29" s="173">
        <v>0.2</v>
      </c>
      <c r="D29" s="174">
        <v>0.05</v>
      </c>
      <c r="E29" s="174">
        <v>0.18</v>
      </c>
      <c r="F29" s="4">
        <v>70</v>
      </c>
      <c r="G29" s="174">
        <v>0.22</v>
      </c>
      <c r="H29" s="116" t="s">
        <v>36</v>
      </c>
      <c r="I29" s="111">
        <f t="shared" ref="I29:I34" si="2">((B29*F29)*(1-(C29+D29+E29)))/2000</f>
        <v>0.29925000000000007</v>
      </c>
      <c r="J29" s="151">
        <f t="shared" ref="J29:J34" si="3">I29*G29</f>
        <v>6.5835000000000019E-2</v>
      </c>
      <c r="M29" s="187" t="s">
        <v>71</v>
      </c>
      <c r="N29" s="188">
        <v>5.6</v>
      </c>
      <c r="O29" s="187"/>
    </row>
    <row r="30" spans="1:17">
      <c r="A30" s="4"/>
      <c r="B30" s="85"/>
      <c r="C30" s="174"/>
      <c r="D30" s="174"/>
      <c r="E30" s="174"/>
      <c r="F30" s="4"/>
      <c r="G30" s="174"/>
      <c r="H30" s="116" t="s">
        <v>36</v>
      </c>
      <c r="I30" s="111">
        <f t="shared" si="2"/>
        <v>0</v>
      </c>
      <c r="J30" s="151">
        <f t="shared" si="3"/>
        <v>0</v>
      </c>
      <c r="M30" s="187" t="s">
        <v>72</v>
      </c>
      <c r="N30" s="188">
        <v>9.4</v>
      </c>
      <c r="O30" s="187"/>
    </row>
    <row r="31" spans="1:17">
      <c r="A31" s="4"/>
      <c r="B31" s="85"/>
      <c r="C31" s="174"/>
      <c r="D31" s="174"/>
      <c r="E31" s="174"/>
      <c r="F31" s="4"/>
      <c r="G31" s="174"/>
      <c r="H31" s="116" t="s">
        <v>36</v>
      </c>
      <c r="I31" s="111">
        <f t="shared" si="2"/>
        <v>0</v>
      </c>
      <c r="J31" s="151">
        <f t="shared" si="3"/>
        <v>0</v>
      </c>
      <c r="M31" s="187" t="s">
        <v>73</v>
      </c>
      <c r="N31" s="188">
        <v>7.2</v>
      </c>
      <c r="O31" s="187"/>
    </row>
    <row r="32" spans="1:17">
      <c r="A32" s="86"/>
      <c r="B32" s="117"/>
      <c r="C32" s="175"/>
      <c r="D32" s="175"/>
      <c r="E32" s="175"/>
      <c r="F32" s="86"/>
      <c r="G32" s="175"/>
      <c r="H32" s="118" t="s">
        <v>36</v>
      </c>
      <c r="I32" s="111">
        <f t="shared" si="2"/>
        <v>0</v>
      </c>
      <c r="J32" s="151">
        <f t="shared" si="3"/>
        <v>0</v>
      </c>
      <c r="M32" s="187" t="s">
        <v>74</v>
      </c>
      <c r="N32" s="188">
        <v>10.3</v>
      </c>
      <c r="O32" s="187"/>
    </row>
    <row r="33" spans="1:17">
      <c r="A33" s="86"/>
      <c r="B33" s="117"/>
      <c r="C33" s="175"/>
      <c r="D33" s="175"/>
      <c r="E33" s="175"/>
      <c r="F33" s="86"/>
      <c r="G33" s="175"/>
      <c r="H33" s="118" t="s">
        <v>36</v>
      </c>
      <c r="I33" s="111">
        <f t="shared" si="2"/>
        <v>0</v>
      </c>
      <c r="J33" s="151">
        <f t="shared" si="3"/>
        <v>0</v>
      </c>
      <c r="M33" s="187" t="s">
        <v>75</v>
      </c>
      <c r="N33" s="188">
        <v>5.5</v>
      </c>
      <c r="O33" s="187"/>
    </row>
    <row r="34" spans="1:17" ht="15" thickBot="1">
      <c r="A34" s="86"/>
      <c r="B34" s="117"/>
      <c r="C34" s="175"/>
      <c r="D34" s="175"/>
      <c r="E34" s="175"/>
      <c r="F34" s="86"/>
      <c r="G34" s="175"/>
      <c r="H34" s="118" t="s">
        <v>36</v>
      </c>
      <c r="I34" s="111">
        <f t="shared" si="2"/>
        <v>0</v>
      </c>
      <c r="J34" s="151">
        <f t="shared" si="3"/>
        <v>0</v>
      </c>
      <c r="M34" s="187" t="s">
        <v>76</v>
      </c>
      <c r="N34" s="188">
        <v>12.7</v>
      </c>
      <c r="O34" s="187"/>
    </row>
    <row r="35" spans="1:17" ht="31.5" customHeight="1" thickBot="1">
      <c r="A35" s="103" t="s">
        <v>77</v>
      </c>
      <c r="B35" s="120" t="s">
        <v>78</v>
      </c>
      <c r="C35" s="121" t="s">
        <v>59</v>
      </c>
      <c r="D35" s="121" t="s">
        <v>60</v>
      </c>
      <c r="E35" s="121" t="s">
        <v>79</v>
      </c>
      <c r="F35" s="122"/>
      <c r="G35" s="123" t="s">
        <v>63</v>
      </c>
      <c r="H35" s="124"/>
      <c r="I35" s="125" t="s">
        <v>80</v>
      </c>
      <c r="J35" s="196" t="s">
        <v>65</v>
      </c>
      <c r="M35" s="189" t="s">
        <v>81</v>
      </c>
      <c r="N35" s="187"/>
      <c r="O35" s="187"/>
    </row>
    <row r="36" spans="1:17" ht="15" thickBot="1">
      <c r="A36" s="55" t="s">
        <v>67</v>
      </c>
      <c r="B36" s="119">
        <v>10</v>
      </c>
      <c r="C36" s="172">
        <v>0.2</v>
      </c>
      <c r="D36" s="172">
        <v>0.15</v>
      </c>
      <c r="E36" s="172">
        <v>0.5</v>
      </c>
      <c r="F36" s="57"/>
      <c r="G36" s="172">
        <v>0.16</v>
      </c>
      <c r="H36" s="114" t="s">
        <v>36</v>
      </c>
      <c r="I36" s="113">
        <f>B36*(1-(C36+D36+E36))</f>
        <v>1.5000000000000002</v>
      </c>
      <c r="J36" s="152">
        <f>I36*G36</f>
        <v>0.24000000000000005</v>
      </c>
      <c r="M36" t="s">
        <v>82</v>
      </c>
    </row>
    <row r="37" spans="1:17">
      <c r="A37" s="53"/>
      <c r="B37" s="84"/>
      <c r="C37" s="176"/>
      <c r="D37" s="176"/>
      <c r="E37" s="176"/>
      <c r="F37" s="53"/>
      <c r="G37" s="176"/>
      <c r="H37" s="115" t="s">
        <v>36</v>
      </c>
      <c r="I37" s="68">
        <f>B37*(1-(C37+D37+E37))</f>
        <v>0</v>
      </c>
      <c r="J37" s="151">
        <f>I37*G37</f>
        <v>0</v>
      </c>
    </row>
    <row r="38" spans="1:17">
      <c r="A38" s="4"/>
      <c r="B38" s="85"/>
      <c r="C38" s="174"/>
      <c r="D38" s="174"/>
      <c r="E38" s="174"/>
      <c r="F38" s="4"/>
      <c r="G38" s="174"/>
      <c r="H38" s="116" t="s">
        <v>36</v>
      </c>
      <c r="I38" s="68">
        <f>B38*(1-(C38+D38+E38))</f>
        <v>0</v>
      </c>
      <c r="J38" s="151">
        <f>I38*G38</f>
        <v>0</v>
      </c>
    </row>
    <row r="39" spans="1:17">
      <c r="A39" s="9"/>
      <c r="B39" s="18"/>
      <c r="C39" s="18"/>
      <c r="D39" s="18"/>
      <c r="E39" s="18"/>
      <c r="F39" s="18"/>
      <c r="G39" s="10"/>
      <c r="J39" s="36"/>
    </row>
    <row r="40" spans="1:17">
      <c r="A40" s="17" t="s">
        <v>83</v>
      </c>
      <c r="B40" s="18"/>
      <c r="C40" s="18"/>
      <c r="D40" s="32"/>
      <c r="E40" s="32"/>
      <c r="F40" s="32"/>
      <c r="H40" s="18" t="s">
        <v>84</v>
      </c>
      <c r="I40" s="50"/>
      <c r="J40" s="155">
        <f>SUM(I28:I34,I37:I38)</f>
        <v>0.83925000000000005</v>
      </c>
    </row>
    <row r="41" spans="1:17">
      <c r="A41" s="17"/>
      <c r="B41" s="18"/>
      <c r="C41" s="18"/>
      <c r="D41" s="18"/>
      <c r="E41" s="18"/>
      <c r="H41" t="s">
        <v>85</v>
      </c>
      <c r="J41" s="156">
        <f>SUM(J28:J34,J37:J38)</f>
        <v>9.8235000000000017E-2</v>
      </c>
    </row>
    <row r="42" spans="1:17">
      <c r="A42" s="26" t="s">
        <v>86</v>
      </c>
      <c r="B42" s="18"/>
      <c r="C42" s="18"/>
      <c r="D42" s="18"/>
      <c r="E42" s="18"/>
      <c r="F42" s="18"/>
      <c r="G42" s="10"/>
    </row>
    <row r="43" spans="1:17" ht="15" thickBot="1">
      <c r="A43" s="47"/>
      <c r="B43" s="48"/>
      <c r="C43" s="48"/>
      <c r="D43" s="48"/>
      <c r="E43" s="48"/>
      <c r="F43" s="48"/>
      <c r="G43" s="10"/>
      <c r="H43" s="22"/>
      <c r="I43" s="22"/>
      <c r="J43" s="22"/>
    </row>
    <row r="44" spans="1:17" ht="48.75" customHeight="1" thickBot="1">
      <c r="A44" s="103" t="s">
        <v>87</v>
      </c>
      <c r="B44" s="101" t="s">
        <v>57</v>
      </c>
      <c r="C44" s="95" t="s">
        <v>88</v>
      </c>
      <c r="D44" s="95" t="s">
        <v>89</v>
      </c>
      <c r="E44" s="95" t="s">
        <v>59</v>
      </c>
      <c r="F44" s="95" t="s">
        <v>60</v>
      </c>
      <c r="G44" s="100" t="s">
        <v>61</v>
      </c>
      <c r="H44" s="101" t="s">
        <v>63</v>
      </c>
      <c r="I44" s="102"/>
      <c r="J44" s="143" t="s">
        <v>90</v>
      </c>
      <c r="K44" s="107" t="s">
        <v>91</v>
      </c>
      <c r="M44" s="231" t="s">
        <v>92</v>
      </c>
      <c r="N44" s="231"/>
      <c r="O44" s="231"/>
      <c r="P44" s="231"/>
      <c r="Q44" s="190"/>
    </row>
    <row r="45" spans="1:17" ht="15" thickBot="1">
      <c r="A45" s="130" t="s">
        <v>93</v>
      </c>
      <c r="B45" s="131" t="s">
        <v>67</v>
      </c>
      <c r="C45" s="131">
        <v>40</v>
      </c>
      <c r="D45" s="164">
        <v>4</v>
      </c>
      <c r="E45" s="172">
        <v>0.05</v>
      </c>
      <c r="F45" s="132">
        <v>0.04</v>
      </c>
      <c r="G45" s="172">
        <v>0.18</v>
      </c>
      <c r="H45" s="178">
        <v>0.1</v>
      </c>
      <c r="I45" s="133" t="s">
        <v>36</v>
      </c>
      <c r="J45" s="147">
        <f>(C45*D45)*(1-(E45+F45+G45))</f>
        <v>116.8</v>
      </c>
      <c r="K45" s="148">
        <f>J45*H45</f>
        <v>11.68</v>
      </c>
      <c r="M45" s="187"/>
      <c r="N45" s="187"/>
      <c r="O45" s="187"/>
      <c r="P45" s="187"/>
    </row>
    <row r="46" spans="1:17">
      <c r="A46" s="126"/>
      <c r="B46" s="52"/>
      <c r="C46" s="52"/>
      <c r="D46" s="165"/>
      <c r="E46" s="169"/>
      <c r="F46" s="179"/>
      <c r="G46" s="180"/>
      <c r="H46" s="181"/>
      <c r="I46" s="56" t="s">
        <v>36</v>
      </c>
      <c r="J46" s="144">
        <f>(C46*D46)*(1-(E46+F46+G46))</f>
        <v>0</v>
      </c>
      <c r="K46" s="153">
        <f>J46*H46</f>
        <v>0</v>
      </c>
      <c r="M46" s="186" t="s">
        <v>94</v>
      </c>
      <c r="N46" s="186" t="s">
        <v>95</v>
      </c>
      <c r="O46" s="186" t="s">
        <v>96</v>
      </c>
      <c r="P46" s="186" t="s">
        <v>95</v>
      </c>
    </row>
    <row r="47" spans="1:17">
      <c r="A47" s="127"/>
      <c r="B47" s="46"/>
      <c r="C47" s="46"/>
      <c r="D47" s="177"/>
      <c r="E47" s="174"/>
      <c r="F47" s="49"/>
      <c r="G47" s="182"/>
      <c r="H47" s="183"/>
      <c r="I47" s="56" t="s">
        <v>36</v>
      </c>
      <c r="J47" s="144">
        <f t="shared" ref="J47:J52" si="4">(C47*D47)*(1-(E47+F47+G47))</f>
        <v>0</v>
      </c>
      <c r="K47" s="153">
        <f t="shared" ref="K47:K52" si="5">J47*H47</f>
        <v>0</v>
      </c>
      <c r="M47" s="187" t="s">
        <v>97</v>
      </c>
      <c r="N47" s="187" t="s">
        <v>98</v>
      </c>
      <c r="O47" s="187" t="s">
        <v>99</v>
      </c>
      <c r="P47" s="187" t="s">
        <v>100</v>
      </c>
    </row>
    <row r="48" spans="1:17">
      <c r="A48" s="127"/>
      <c r="B48" s="46"/>
      <c r="C48" s="46"/>
      <c r="D48" s="177"/>
      <c r="E48" s="174"/>
      <c r="F48" s="49"/>
      <c r="G48" s="182"/>
      <c r="H48" s="183"/>
      <c r="I48" s="56" t="s">
        <v>36</v>
      </c>
      <c r="J48" s="144">
        <f t="shared" si="4"/>
        <v>0</v>
      </c>
      <c r="K48" s="153">
        <f t="shared" si="5"/>
        <v>0</v>
      </c>
      <c r="M48" s="187" t="s">
        <v>101</v>
      </c>
      <c r="N48" s="187" t="s">
        <v>102</v>
      </c>
      <c r="O48" s="187" t="s">
        <v>103</v>
      </c>
      <c r="P48" s="187" t="s">
        <v>104</v>
      </c>
    </row>
    <row r="49" spans="1:16">
      <c r="A49" s="127"/>
      <c r="B49" s="46"/>
      <c r="C49" s="46"/>
      <c r="D49" s="177"/>
      <c r="E49" s="174"/>
      <c r="F49" s="49"/>
      <c r="G49" s="182"/>
      <c r="H49" s="183"/>
      <c r="I49" s="56" t="s">
        <v>36</v>
      </c>
      <c r="J49" s="144">
        <f t="shared" si="4"/>
        <v>0</v>
      </c>
      <c r="K49" s="153">
        <f t="shared" si="5"/>
        <v>0</v>
      </c>
      <c r="M49" s="187" t="s">
        <v>105</v>
      </c>
      <c r="N49" s="187" t="s">
        <v>106</v>
      </c>
      <c r="O49" s="187" t="s">
        <v>107</v>
      </c>
      <c r="P49" s="187" t="s">
        <v>108</v>
      </c>
    </row>
    <row r="50" spans="1:16">
      <c r="A50" s="127"/>
      <c r="B50" s="46"/>
      <c r="C50" s="46"/>
      <c r="D50" s="177"/>
      <c r="E50" s="174"/>
      <c r="F50" s="49"/>
      <c r="G50" s="182"/>
      <c r="H50" s="183"/>
      <c r="I50" s="56" t="s">
        <v>36</v>
      </c>
      <c r="J50" s="144">
        <f t="shared" si="4"/>
        <v>0</v>
      </c>
      <c r="K50" s="153">
        <f t="shared" si="5"/>
        <v>0</v>
      </c>
      <c r="M50" s="187" t="s">
        <v>109</v>
      </c>
      <c r="N50" s="187" t="s">
        <v>110</v>
      </c>
      <c r="O50" s="187" t="s">
        <v>111</v>
      </c>
      <c r="P50" s="187" t="s">
        <v>112</v>
      </c>
    </row>
    <row r="51" spans="1:16">
      <c r="A51" s="127"/>
      <c r="B51" s="46"/>
      <c r="C51" s="46"/>
      <c r="D51" s="177"/>
      <c r="E51" s="174"/>
      <c r="F51" s="49"/>
      <c r="G51" s="182"/>
      <c r="H51" s="183"/>
      <c r="I51" s="56" t="s">
        <v>36</v>
      </c>
      <c r="J51" s="144">
        <f t="shared" si="4"/>
        <v>0</v>
      </c>
      <c r="K51" s="153">
        <f t="shared" si="5"/>
        <v>0</v>
      </c>
      <c r="M51" s="187" t="s">
        <v>113</v>
      </c>
      <c r="N51" s="187" t="s">
        <v>114</v>
      </c>
      <c r="O51" s="187"/>
      <c r="P51" s="187"/>
    </row>
    <row r="52" spans="1:16" ht="15" thickBot="1">
      <c r="A52" s="127"/>
      <c r="B52" s="46"/>
      <c r="C52" s="46"/>
      <c r="D52" s="177"/>
      <c r="E52" s="174"/>
      <c r="F52" s="49"/>
      <c r="G52" s="182"/>
      <c r="H52" s="183"/>
      <c r="I52" s="56" t="s">
        <v>36</v>
      </c>
      <c r="J52" s="144">
        <f t="shared" si="4"/>
        <v>0</v>
      </c>
      <c r="K52" s="153">
        <f t="shared" si="5"/>
        <v>0</v>
      </c>
      <c r="L52" s="3"/>
      <c r="M52" t="s">
        <v>115</v>
      </c>
    </row>
    <row r="53" spans="1:16" ht="48" customHeight="1" thickBot="1">
      <c r="A53" s="135" t="s">
        <v>116</v>
      </c>
      <c r="B53" s="136" t="s">
        <v>77</v>
      </c>
      <c r="C53" s="137" t="s">
        <v>88</v>
      </c>
      <c r="D53" s="137" t="s">
        <v>117</v>
      </c>
      <c r="E53" s="121" t="s">
        <v>59</v>
      </c>
      <c r="F53" s="138" t="s">
        <v>60</v>
      </c>
      <c r="G53" s="121" t="s">
        <v>79</v>
      </c>
      <c r="H53" s="139" t="s">
        <v>63</v>
      </c>
      <c r="I53" s="134"/>
      <c r="J53" s="145" t="s">
        <v>90</v>
      </c>
      <c r="K53" s="149" t="s">
        <v>91</v>
      </c>
    </row>
    <row r="54" spans="1:16" ht="15" thickBot="1">
      <c r="A54" s="130" t="s">
        <v>118</v>
      </c>
      <c r="B54" s="131" t="s">
        <v>67</v>
      </c>
      <c r="C54" s="131">
        <v>50</v>
      </c>
      <c r="D54" s="164">
        <v>3.5</v>
      </c>
      <c r="E54" s="172">
        <v>0.2</v>
      </c>
      <c r="F54" s="132">
        <v>0.15</v>
      </c>
      <c r="G54" s="172">
        <v>0.5</v>
      </c>
      <c r="H54" s="178">
        <v>0.16</v>
      </c>
      <c r="I54" s="133" t="s">
        <v>36</v>
      </c>
      <c r="J54" s="146">
        <f>(C54*D54)*(1-(E54+F54+G54))</f>
        <v>26.250000000000004</v>
      </c>
      <c r="K54" s="148">
        <f>J54*H54</f>
        <v>4.2000000000000011</v>
      </c>
    </row>
    <row r="55" spans="1:16">
      <c r="A55" s="52"/>
      <c r="B55" s="52"/>
      <c r="C55" s="52"/>
      <c r="D55" s="165"/>
      <c r="E55" s="176"/>
      <c r="F55" s="129"/>
      <c r="G55" s="184"/>
      <c r="H55" s="185"/>
      <c r="I55" s="56" t="s">
        <v>36</v>
      </c>
      <c r="J55" s="144">
        <f>(C55*D55)*(1-(E55+F55+G55))</f>
        <v>0</v>
      </c>
      <c r="K55" s="153">
        <f>J55*H55</f>
        <v>0</v>
      </c>
    </row>
    <row r="56" spans="1:16">
      <c r="A56" s="46"/>
      <c r="B56" s="46"/>
      <c r="C56" s="46"/>
      <c r="D56" s="177"/>
      <c r="E56" s="174"/>
      <c r="F56" s="49"/>
      <c r="G56" s="182"/>
      <c r="H56" s="183"/>
      <c r="I56" s="128" t="s">
        <v>36</v>
      </c>
      <c r="J56" s="144">
        <f>(C56*D56)*(1-(E56+F56+G56))</f>
        <v>0</v>
      </c>
      <c r="K56" s="153">
        <f>J56*H56</f>
        <v>0</v>
      </c>
    </row>
    <row r="57" spans="1:16">
      <c r="A57" s="41"/>
      <c r="B57" s="33"/>
      <c r="C57" s="33"/>
      <c r="D57" s="33"/>
      <c r="E57" s="33"/>
      <c r="F57" s="42"/>
      <c r="G57" s="43"/>
      <c r="H57" s="2"/>
      <c r="I57" s="12"/>
      <c r="J57" s="44"/>
    </row>
    <row r="58" spans="1:16">
      <c r="A58" s="13"/>
      <c r="B58" s="14"/>
      <c r="C58" s="15"/>
      <c r="D58" s="15"/>
      <c r="E58" s="15"/>
      <c r="F58" s="39"/>
      <c r="G58" s="2"/>
      <c r="H58" t="s">
        <v>119</v>
      </c>
      <c r="I58" s="82"/>
      <c r="J58" s="157">
        <f>SUM(J46:J52,J55:J56)</f>
        <v>0</v>
      </c>
      <c r="K58" s="22"/>
    </row>
    <row r="59" spans="1:16">
      <c r="A59" s="13"/>
      <c r="B59" s="14"/>
      <c r="C59" s="15"/>
      <c r="D59" s="15"/>
      <c r="E59" s="15"/>
      <c r="F59" s="39"/>
      <c r="G59" s="16"/>
      <c r="H59" s="2" t="s">
        <v>120</v>
      </c>
      <c r="I59" s="40"/>
      <c r="J59" s="156">
        <f>SUM(K46:K52,K55:K56)</f>
        <v>0</v>
      </c>
      <c r="K59" s="22"/>
    </row>
    <row r="60" spans="1:16">
      <c r="A60" s="13"/>
      <c r="B60" s="14"/>
      <c r="C60" s="15"/>
      <c r="D60" s="15"/>
      <c r="E60" s="15"/>
      <c r="F60" s="39"/>
      <c r="G60" s="16"/>
      <c r="H60" s="2"/>
      <c r="I60" s="10"/>
      <c r="J60" s="22"/>
      <c r="K60" s="22"/>
    </row>
    <row r="61" spans="1:16">
      <c r="A61" s="13"/>
      <c r="B61" s="14"/>
      <c r="C61" s="15"/>
      <c r="D61" s="15"/>
      <c r="E61" s="15"/>
      <c r="F61" s="39"/>
      <c r="G61" s="16"/>
      <c r="H61" s="2"/>
      <c r="I61" s="10"/>
      <c r="J61" s="22"/>
      <c r="K61" s="22"/>
    </row>
    <row r="62" spans="1:16">
      <c r="A62" s="8"/>
      <c r="G62" s="16"/>
      <c r="H62" s="22"/>
      <c r="I62" s="82">
        <f>SUM(J40,J58)</f>
        <v>0.83925000000000005</v>
      </c>
      <c r="J62" s="22" t="s">
        <v>121</v>
      </c>
      <c r="K62" s="22"/>
    </row>
    <row r="63" spans="1:16" ht="18.95" thickBot="1">
      <c r="A63" s="7"/>
      <c r="B63" s="1"/>
      <c r="C63" s="1"/>
      <c r="D63" s="1"/>
      <c r="E63" s="1"/>
      <c r="F63" s="1"/>
      <c r="G63" s="1"/>
      <c r="H63" s="1"/>
      <c r="I63" s="161">
        <f>SUM(J41,J59)</f>
        <v>9.8235000000000017E-2</v>
      </c>
      <c r="J63" s="160" t="s">
        <v>122</v>
      </c>
      <c r="K63" s="1"/>
    </row>
    <row r="64" spans="1:16" ht="24" thickBot="1">
      <c r="A64" s="199" t="s">
        <v>123</v>
      </c>
      <c r="B64" s="24"/>
      <c r="C64" s="24"/>
      <c r="D64" s="24"/>
      <c r="E64" s="93"/>
      <c r="F64" s="93"/>
      <c r="G64" s="93"/>
      <c r="H64" s="93"/>
      <c r="I64" s="93"/>
      <c r="J64" s="93"/>
      <c r="K64" s="93"/>
    </row>
    <row r="65" spans="1:11" ht="56.45" customHeight="1" thickBot="1">
      <c r="A65" s="200" t="s">
        <v>124</v>
      </c>
      <c r="B65" s="198">
        <f>H66-H67</f>
        <v>-5.4420250000000001</v>
      </c>
      <c r="C65" s="197" t="s">
        <v>125</v>
      </c>
      <c r="D65" s="201">
        <f>H68-H69</f>
        <v>-0.54239199999999999</v>
      </c>
      <c r="E65" s="2"/>
      <c r="G65" s="108" t="s">
        <v>126</v>
      </c>
      <c r="H65" s="2" t="s">
        <v>127</v>
      </c>
      <c r="I65" s="202" t="s">
        <v>128</v>
      </c>
      <c r="J65" s="2" t="s">
        <v>129</v>
      </c>
    </row>
    <row r="66" spans="1:11" ht="28.35" customHeight="1">
      <c r="B66" s="34"/>
      <c r="D66" t="s">
        <v>130</v>
      </c>
      <c r="E66" s="12"/>
      <c r="F66" s="2"/>
      <c r="G66" t="s">
        <v>131</v>
      </c>
      <c r="H66" s="162">
        <f>I62</f>
        <v>0.83925000000000005</v>
      </c>
      <c r="I66" s="109" t="s">
        <v>132</v>
      </c>
      <c r="J66" s="88">
        <f>(SUMPRODUCT(C46:C52,D46:D52,E46:E52)+(SUMPRODUCT(C55:C56,D55:D56,E55:E56)+(SUMPRODUCT(B28:B34,F28:F34,C28:C34)+(SUMPRODUCT(B37:B38,C37:C38)))))</f>
        <v>570</v>
      </c>
    </row>
    <row r="67" spans="1:11" ht="28.35" customHeight="1">
      <c r="D67" t="s">
        <v>133</v>
      </c>
      <c r="F67" s="2"/>
      <c r="G67" t="s">
        <v>134</v>
      </c>
      <c r="H67" s="162">
        <f>I19</f>
        <v>6.2812749999999999</v>
      </c>
      <c r="I67" s="109" t="s">
        <v>135</v>
      </c>
      <c r="J67" s="88">
        <f>(SUMPRODUCT(C46:C52,D46:D52,F46:F52)+SUMPRODUCT(C55:C56,D55:D56,F55:F56)+SUMPRODUCT(B28:B34,F28:F34,D28:D34)+SUMPRODUCT(B37:B38,D37:D38))</f>
        <v>142.5</v>
      </c>
    </row>
    <row r="68" spans="1:11" ht="28.35" customHeight="1">
      <c r="E68" s="12"/>
      <c r="F68" s="2"/>
      <c r="G68" t="s">
        <v>136</v>
      </c>
      <c r="H68" s="162">
        <f>I63</f>
        <v>9.8235000000000017E-2</v>
      </c>
      <c r="I68" t="s">
        <v>137</v>
      </c>
      <c r="J68" s="88">
        <f>SUM(J66,J67)</f>
        <v>712.5</v>
      </c>
    </row>
    <row r="69" spans="1:11" ht="28.35" customHeight="1" thickBot="1">
      <c r="A69" s="1"/>
      <c r="B69" s="1"/>
      <c r="C69" s="1"/>
      <c r="D69" s="1"/>
      <c r="E69" s="91"/>
      <c r="F69" s="92"/>
      <c r="G69" s="1" t="s">
        <v>138</v>
      </c>
      <c r="H69" s="163">
        <f>I20</f>
        <v>0.64062700000000006</v>
      </c>
      <c r="I69" s="1"/>
      <c r="J69" s="1"/>
      <c r="K69" s="1"/>
    </row>
    <row r="70" spans="1:11" ht="17.100000000000001" customHeight="1">
      <c r="B70" s="12"/>
      <c r="D70" s="12"/>
      <c r="E70" s="12"/>
      <c r="G70" s="89"/>
    </row>
    <row r="71" spans="1:11" ht="29.1" customHeight="1">
      <c r="F71" s="90"/>
    </row>
    <row r="72" spans="1:11" ht="29.1" customHeight="1">
      <c r="F72" s="90"/>
    </row>
    <row r="73" spans="1:11" ht="27.6" customHeight="1">
      <c r="F73" s="23"/>
    </row>
  </sheetData>
  <mergeCells count="7">
    <mergeCell ref="M25:O25"/>
    <mergeCell ref="M44:P44"/>
    <mergeCell ref="A1:H1"/>
    <mergeCell ref="F19:G19"/>
    <mergeCell ref="F20:G20"/>
    <mergeCell ref="K1:O2"/>
    <mergeCell ref="P1:S2"/>
  </mergeCells>
  <phoneticPr fontId="17" type="noConversion"/>
  <dataValidations count="1">
    <dataValidation type="list" allowBlank="1" showInputMessage="1" showErrorMessage="1" sqref="C57" xr:uid="{123D1D27-F09D-6F44-A65E-26A0D4E80554}">
      <formula1>"Alfalfa- mid bloom, Alfalfa- late bloom, Alfalfa- mature, Smooth brome, Warm-season prairie early, Warm-season prairie late, Oat, Triticale, CRP, Sorghum Sudan, Sorghum Forage, Corn Stalks, Wheat straw"</formula1>
    </dataValidation>
  </dataValidations>
  <pageMargins left="0.25" right="0.25" top="0.75" bottom="0.7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C416D-FC8F-43C4-AF8E-051E7EAF7643}">
  <sheetPr>
    <tabColor rgb="FF7030A0"/>
  </sheetPr>
  <dimension ref="A1:L21"/>
  <sheetViews>
    <sheetView tabSelected="1" workbookViewId="0">
      <selection activeCell="B21" sqref="B21"/>
    </sheetView>
  </sheetViews>
  <sheetFormatPr defaultColWidth="8.42578125" defaultRowHeight="14.45"/>
  <cols>
    <col min="1" max="1" width="23.42578125" customWidth="1"/>
    <col min="2" max="2" width="39.42578125" customWidth="1"/>
    <col min="3" max="3" width="16.42578125" customWidth="1"/>
    <col min="4" max="5" width="18.42578125" customWidth="1"/>
    <col min="6" max="6" width="19.42578125" customWidth="1"/>
    <col min="7" max="7" width="17.42578125" customWidth="1"/>
    <col min="8" max="8" width="21.42578125" customWidth="1"/>
    <col min="9" max="9" width="13.42578125" customWidth="1"/>
    <col min="10" max="10" width="17.42578125" customWidth="1"/>
    <col min="11" max="11" width="11.42578125" customWidth="1"/>
  </cols>
  <sheetData>
    <row r="1" spans="1:12" ht="15.6">
      <c r="A1" s="195" t="s">
        <v>139</v>
      </c>
      <c r="B1" s="23"/>
      <c r="C1" s="23"/>
      <c r="D1" s="23"/>
      <c r="E1" s="23"/>
      <c r="F1" s="23"/>
      <c r="G1" s="23"/>
    </row>
    <row r="2" spans="1:12">
      <c r="A2" s="23"/>
      <c r="E2" t="s">
        <v>140</v>
      </c>
    </row>
    <row r="3" spans="1:12">
      <c r="A3" s="22" t="s">
        <v>141</v>
      </c>
      <c r="E3" t="s">
        <v>142</v>
      </c>
    </row>
    <row r="4" spans="1:12">
      <c r="B4" t="s">
        <v>143</v>
      </c>
      <c r="C4" s="54">
        <f>'Hay Inventory'!B65</f>
        <v>-5.4420250000000001</v>
      </c>
      <c r="E4" t="s">
        <v>144</v>
      </c>
    </row>
    <row r="5" spans="1:12">
      <c r="C5" s="54"/>
    </row>
    <row r="6" spans="1:12">
      <c r="E6" s="22" t="s">
        <v>145</v>
      </c>
    </row>
    <row r="7" spans="1:12" ht="15" customHeight="1">
      <c r="A7" s="29"/>
      <c r="E7" s="3" t="s">
        <v>146</v>
      </c>
    </row>
    <row r="8" spans="1:12">
      <c r="A8" s="22" t="s">
        <v>147</v>
      </c>
      <c r="C8" s="22"/>
      <c r="J8" s="2"/>
      <c r="K8" s="27"/>
    </row>
    <row r="9" spans="1:12" ht="15" thickBot="1">
      <c r="B9" s="78" t="s">
        <v>148</v>
      </c>
      <c r="C9" s="78" t="s">
        <v>57</v>
      </c>
      <c r="D9" s="78" t="s">
        <v>63</v>
      </c>
      <c r="E9" s="58" t="s">
        <v>149</v>
      </c>
      <c r="F9" s="58" t="s">
        <v>150</v>
      </c>
      <c r="G9" s="59" t="s">
        <v>151</v>
      </c>
      <c r="I9" s="22"/>
      <c r="K9" s="2"/>
      <c r="L9" s="27"/>
    </row>
    <row r="10" spans="1:12" ht="15" thickBot="1">
      <c r="B10" s="55" t="s">
        <v>118</v>
      </c>
      <c r="C10" s="57" t="s">
        <v>67</v>
      </c>
      <c r="D10" s="65">
        <v>0.1</v>
      </c>
      <c r="E10" s="57">
        <v>5</v>
      </c>
      <c r="F10" s="60">
        <v>215</v>
      </c>
      <c r="G10" s="63">
        <f>E10*F10</f>
        <v>1075</v>
      </c>
      <c r="I10" s="22"/>
      <c r="K10" s="2"/>
      <c r="L10" s="27"/>
    </row>
    <row r="11" spans="1:12">
      <c r="B11" s="53" t="s">
        <v>152</v>
      </c>
      <c r="C11" s="35" t="s">
        <v>153</v>
      </c>
      <c r="D11" s="66">
        <v>0.08</v>
      </c>
      <c r="E11" s="53">
        <v>3.5</v>
      </c>
      <c r="F11" s="61">
        <v>70</v>
      </c>
      <c r="G11" s="61">
        <f>E11*F11</f>
        <v>245</v>
      </c>
      <c r="K11" s="33"/>
      <c r="L11" s="28"/>
    </row>
    <row r="12" spans="1:12">
      <c r="B12" s="4" t="s">
        <v>154</v>
      </c>
      <c r="C12" s="31" t="s">
        <v>68</v>
      </c>
      <c r="D12" s="67">
        <v>0.23</v>
      </c>
      <c r="E12" s="4">
        <v>2</v>
      </c>
      <c r="F12" s="62">
        <v>150</v>
      </c>
      <c r="G12" s="62">
        <f t="shared" ref="G12:G16" si="0">E12*F12</f>
        <v>300</v>
      </c>
      <c r="K12" s="33"/>
      <c r="L12" s="28"/>
    </row>
    <row r="13" spans="1:12">
      <c r="B13" s="4" t="s">
        <v>155</v>
      </c>
      <c r="C13" s="31"/>
      <c r="D13" s="67"/>
      <c r="E13" s="4"/>
      <c r="F13" s="62"/>
      <c r="G13" s="62">
        <f t="shared" si="0"/>
        <v>0</v>
      </c>
      <c r="K13" s="33"/>
      <c r="L13" s="28"/>
    </row>
    <row r="14" spans="1:12">
      <c r="B14" s="4" t="s">
        <v>156</v>
      </c>
      <c r="C14" s="31"/>
      <c r="D14" s="67"/>
      <c r="E14" s="4"/>
      <c r="F14" s="62"/>
      <c r="G14" s="62">
        <f t="shared" si="0"/>
        <v>0</v>
      </c>
      <c r="K14" s="33"/>
      <c r="L14" s="28"/>
    </row>
    <row r="15" spans="1:12">
      <c r="B15" s="4" t="s">
        <v>157</v>
      </c>
      <c r="C15" s="31"/>
      <c r="D15" s="67"/>
      <c r="E15" s="4"/>
      <c r="F15" s="62"/>
      <c r="G15" s="62">
        <f t="shared" si="0"/>
        <v>0</v>
      </c>
      <c r="K15" s="33"/>
      <c r="L15" s="28"/>
    </row>
    <row r="16" spans="1:12">
      <c r="B16" s="86" t="s">
        <v>158</v>
      </c>
      <c r="C16" s="31"/>
      <c r="D16" s="67"/>
      <c r="E16" s="4"/>
      <c r="F16" s="62"/>
      <c r="G16" s="62">
        <f t="shared" si="0"/>
        <v>0</v>
      </c>
      <c r="K16" s="33"/>
      <c r="L16" s="28"/>
    </row>
    <row r="17" spans="2:12" ht="28.35" customHeight="1">
      <c r="B17" s="87"/>
      <c r="F17" s="34" t="s">
        <v>159</v>
      </c>
      <c r="G17" s="193">
        <f>SUM(E11:E16)</f>
        <v>5.5</v>
      </c>
      <c r="K17" s="33"/>
      <c r="L17" s="28"/>
    </row>
    <row r="18" spans="2:12" ht="26.85" customHeight="1">
      <c r="D18" s="22" t="s">
        <v>160</v>
      </c>
      <c r="E18" s="154">
        <f>SUMPRODUCT(D11:D16,E11:E16)</f>
        <v>0.74</v>
      </c>
      <c r="F18" s="34" t="s">
        <v>161</v>
      </c>
      <c r="G18" s="64">
        <f>SUM(G11:G16)</f>
        <v>545</v>
      </c>
      <c r="J18" s="33"/>
      <c r="K18" s="28"/>
    </row>
    <row r="19" spans="2:12" ht="28.35" customHeight="1">
      <c r="D19" s="34" t="s">
        <v>162</v>
      </c>
      <c r="E19" s="222">
        <f>'Hay Inventory'!D65+'Hay Budget'!E18</f>
        <v>0.19760800000000001</v>
      </c>
      <c r="F19" s="34" t="s">
        <v>163</v>
      </c>
      <c r="G19" s="194">
        <f>G17+C4</f>
        <v>5.7974999999999888E-2</v>
      </c>
      <c r="J19" s="33"/>
      <c r="K19" s="28"/>
    </row>
    <row r="20" spans="2:12">
      <c r="G20" s="218"/>
      <c r="J20" s="33"/>
      <c r="K20" s="28"/>
    </row>
    <row r="21" spans="2:12">
      <c r="G21" s="11"/>
    </row>
  </sheetData>
  <dataValidations count="2">
    <dataValidation type="list" allowBlank="1" showInputMessage="1" showErrorMessage="1" sqref="J19:J20" xr:uid="{4C832437-F8CA-F640-B31B-A927794B243C}">
      <formula1>"Alfalfa- mid bloom, Alfalfa- late bloom, Alfalfa- mature, Smooth brome, Warm-season prairie early, Warm-season prairie late, Oat, Triticale, CRP, Sorghum Sudan, Sorghum Forage, Corn stalks, Wheat straw"</formula1>
    </dataValidation>
    <dataValidation allowBlank="1" showInputMessage="1" showErrorMessage="1" sqref="C11 C12 C13 C14 C15 C16" xr:uid="{8DEAA7F1-2257-45F9-ADA0-D666BC4ACA89}"/>
  </dataValidations>
  <hyperlinks>
    <hyperlink ref="E7" r:id="rId1" xr:uid="{51802648-7833-064A-84C2-61E9E3E76B8C}"/>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B1809-9FB0-484D-83BC-7C130743799F}">
  <sheetPr>
    <tabColor rgb="FF7030A0"/>
  </sheetPr>
  <dimension ref="A1:I29"/>
  <sheetViews>
    <sheetView workbookViewId="0">
      <selection activeCell="E11" sqref="E11"/>
    </sheetView>
  </sheetViews>
  <sheetFormatPr defaultColWidth="8.42578125" defaultRowHeight="14.45"/>
  <cols>
    <col min="1" max="1" width="39.42578125" customWidth="1"/>
    <col min="2" max="2" width="18.42578125" customWidth="1"/>
    <col min="3" max="3" width="19.42578125" customWidth="1"/>
    <col min="4" max="4" width="17.42578125" customWidth="1"/>
    <col min="5" max="5" width="21.42578125" customWidth="1"/>
    <col min="6" max="6" width="13.42578125" customWidth="1"/>
    <col min="7" max="7" width="17.42578125" customWidth="1"/>
    <col min="8" max="8" width="11.42578125" customWidth="1"/>
  </cols>
  <sheetData>
    <row r="1" spans="1:9" ht="15.6">
      <c r="A1" s="238" t="s">
        <v>164</v>
      </c>
      <c r="B1" s="238"/>
      <c r="C1" s="238"/>
      <c r="D1" s="238"/>
    </row>
    <row r="2" spans="1:9">
      <c r="G2" s="2"/>
      <c r="H2" s="27"/>
    </row>
    <row r="3" spans="1:9">
      <c r="A3" s="221" t="s">
        <v>165</v>
      </c>
      <c r="B3" s="221"/>
      <c r="C3" s="221"/>
      <c r="G3" s="2"/>
      <c r="H3" s="27"/>
    </row>
    <row r="4" spans="1:9" ht="15" thickBot="1">
      <c r="A4" s="221" t="s">
        <v>166</v>
      </c>
      <c r="B4" s="221"/>
      <c r="C4" s="221"/>
      <c r="G4" s="2"/>
      <c r="H4" s="27"/>
    </row>
    <row r="5" spans="1:9" ht="15" thickBot="1">
      <c r="A5" s="209" t="s">
        <v>167</v>
      </c>
      <c r="B5" s="122" t="s">
        <v>149</v>
      </c>
      <c r="C5" s="95" t="s">
        <v>150</v>
      </c>
      <c r="D5" s="205" t="s">
        <v>168</v>
      </c>
      <c r="F5" t="s">
        <v>140</v>
      </c>
      <c r="H5" s="2"/>
      <c r="I5" s="27"/>
    </row>
    <row r="6" spans="1:9" ht="15" thickBot="1">
      <c r="A6" s="55" t="str">
        <f>'Hay Inventory'!A27</f>
        <v>Triticale</v>
      </c>
      <c r="B6" s="220">
        <f>'Hay Inventory'!I27</f>
        <v>21.9</v>
      </c>
      <c r="C6" s="55">
        <v>200</v>
      </c>
      <c r="D6" s="55">
        <f>B6*C6</f>
        <v>4380</v>
      </c>
      <c r="F6" t="s">
        <v>142</v>
      </c>
      <c r="H6" s="2"/>
      <c r="I6" s="27"/>
    </row>
    <row r="7" spans="1:9" ht="15" thickBot="1">
      <c r="A7" s="239" t="s">
        <v>55</v>
      </c>
      <c r="B7" s="240"/>
      <c r="C7" s="240"/>
      <c r="D7" s="241"/>
      <c r="F7" t="s">
        <v>144</v>
      </c>
      <c r="H7" s="33"/>
      <c r="I7" s="28"/>
    </row>
    <row r="8" spans="1:9">
      <c r="A8" s="53" t="str">
        <f>'Hay Inventory'!A28</f>
        <v>Prairie hay</v>
      </c>
      <c r="B8" s="68">
        <f>'Hay Inventory'!I28</f>
        <v>0.54</v>
      </c>
      <c r="C8" s="61">
        <v>100</v>
      </c>
      <c r="D8" s="204">
        <f t="shared" ref="D8:D19" si="0">B8*C8</f>
        <v>54</v>
      </c>
      <c r="H8" s="33"/>
      <c r="I8" s="28"/>
    </row>
    <row r="9" spans="1:9">
      <c r="A9" s="53" t="str">
        <f>'Hay Inventory'!A29</f>
        <v>Alfalfa</v>
      </c>
      <c r="B9" s="68">
        <f>'Hay Inventory'!I29</f>
        <v>0.29925000000000007</v>
      </c>
      <c r="C9" s="62">
        <v>150</v>
      </c>
      <c r="D9" s="203">
        <f t="shared" si="0"/>
        <v>44.88750000000001</v>
      </c>
      <c r="F9" s="22" t="s">
        <v>145</v>
      </c>
      <c r="H9" s="33"/>
      <c r="I9" s="28"/>
    </row>
    <row r="10" spans="1:9">
      <c r="A10" s="53">
        <f>'Hay Inventory'!A30</f>
        <v>0</v>
      </c>
      <c r="B10" s="68">
        <f>'Hay Inventory'!I30</f>
        <v>0</v>
      </c>
      <c r="C10" s="62"/>
      <c r="D10" s="203">
        <f t="shared" si="0"/>
        <v>0</v>
      </c>
      <c r="F10" s="3" t="s">
        <v>146</v>
      </c>
      <c r="H10" s="33"/>
      <c r="I10" s="28"/>
    </row>
    <row r="11" spans="1:9">
      <c r="A11" s="53">
        <f>'Hay Inventory'!A31</f>
        <v>0</v>
      </c>
      <c r="B11" s="68">
        <f>'Hay Inventory'!I31</f>
        <v>0</v>
      </c>
      <c r="C11" s="62"/>
      <c r="D11" s="203">
        <f t="shared" si="0"/>
        <v>0</v>
      </c>
      <c r="H11" s="33"/>
      <c r="I11" s="28"/>
    </row>
    <row r="12" spans="1:9">
      <c r="A12" s="53">
        <f>'Hay Inventory'!A32</f>
        <v>0</v>
      </c>
      <c r="B12" s="68">
        <f>'Hay Inventory'!I32</f>
        <v>0</v>
      </c>
      <c r="C12" s="62"/>
      <c r="D12" s="203">
        <f t="shared" si="0"/>
        <v>0</v>
      </c>
      <c r="H12" s="33"/>
      <c r="I12" s="28"/>
    </row>
    <row r="13" spans="1:9">
      <c r="A13" s="53">
        <f>'Hay Inventory'!A33</f>
        <v>0</v>
      </c>
      <c r="B13" s="68">
        <f>'Hay Inventory'!I33</f>
        <v>0</v>
      </c>
      <c r="C13" s="62"/>
      <c r="D13" s="203">
        <f t="shared" si="0"/>
        <v>0</v>
      </c>
      <c r="G13" s="33"/>
      <c r="H13" s="28"/>
    </row>
    <row r="14" spans="1:9" ht="15" thickBot="1">
      <c r="A14" s="219">
        <f>'Hay Inventory'!A34</f>
        <v>0</v>
      </c>
      <c r="B14" s="68">
        <f>'Hay Inventory'!I34</f>
        <v>0</v>
      </c>
      <c r="C14" s="207"/>
      <c r="D14" s="208">
        <f t="shared" si="0"/>
        <v>0</v>
      </c>
    </row>
    <row r="15" spans="1:9" ht="15" thickBot="1">
      <c r="A15" s="239" t="s">
        <v>169</v>
      </c>
      <c r="B15" s="240"/>
      <c r="C15" s="240"/>
      <c r="D15" s="241"/>
    </row>
    <row r="16" spans="1:9">
      <c r="A16" s="53">
        <f>'Hay Inventory'!A37</f>
        <v>0</v>
      </c>
      <c r="B16" s="68">
        <f>'Hay Inventory'!I37</f>
        <v>0</v>
      </c>
      <c r="C16" s="35"/>
      <c r="D16" s="204">
        <f>B16*C16</f>
        <v>0</v>
      </c>
    </row>
    <row r="17" spans="1:9" ht="15" thickBot="1">
      <c r="A17" s="86">
        <f>'Hay Inventory'!A38</f>
        <v>0</v>
      </c>
      <c r="B17" s="68">
        <f>'Hay Inventory'!I38</f>
        <v>0</v>
      </c>
      <c r="C17" s="207"/>
      <c r="D17" s="208">
        <f t="shared" si="0"/>
        <v>0</v>
      </c>
    </row>
    <row r="18" spans="1:9" ht="15" thickBot="1">
      <c r="A18" s="239" t="s">
        <v>170</v>
      </c>
      <c r="B18" s="240"/>
      <c r="C18" s="240"/>
      <c r="D18" s="241"/>
    </row>
    <row r="19" spans="1:9">
      <c r="A19" s="53">
        <f>'Hay Inventory'!B46</f>
        <v>0</v>
      </c>
      <c r="B19" s="68">
        <f>'Hay Inventory'!J46</f>
        <v>0</v>
      </c>
      <c r="C19" s="35"/>
      <c r="D19" s="204">
        <f t="shared" si="0"/>
        <v>0</v>
      </c>
    </row>
    <row r="20" spans="1:9">
      <c r="A20" s="53">
        <f>'Hay Inventory'!B47</f>
        <v>0</v>
      </c>
      <c r="B20" s="68">
        <f>'Hay Inventory'!J47</f>
        <v>0</v>
      </c>
      <c r="C20" s="31"/>
      <c r="D20" s="203">
        <f>B20*C20</f>
        <v>0</v>
      </c>
    </row>
    <row r="21" spans="1:9">
      <c r="A21" s="53">
        <f>'Hay Inventory'!B48</f>
        <v>0</v>
      </c>
      <c r="B21" s="68">
        <f>'Hay Inventory'!J48</f>
        <v>0</v>
      </c>
      <c r="C21" s="31"/>
      <c r="D21" s="203">
        <f>B21*C21</f>
        <v>0</v>
      </c>
    </row>
    <row r="22" spans="1:9">
      <c r="A22" s="53">
        <f>'Hay Inventory'!B49</f>
        <v>0</v>
      </c>
      <c r="B22" s="68">
        <f>'Hay Inventory'!J49</f>
        <v>0</v>
      </c>
      <c r="C22" s="4"/>
      <c r="D22" s="4"/>
      <c r="E22" s="4"/>
      <c r="F22" s="4"/>
      <c r="G22" s="206"/>
      <c r="H22" s="31"/>
      <c r="I22" s="203"/>
    </row>
    <row r="23" spans="1:9">
      <c r="A23" s="53">
        <f>'Hay Inventory'!B50</f>
        <v>0</v>
      </c>
      <c r="B23" s="68">
        <f>'Hay Inventory'!J50</f>
        <v>0</v>
      </c>
      <c r="C23" s="4"/>
      <c r="D23" s="4"/>
    </row>
    <row r="24" spans="1:9">
      <c r="A24" s="53">
        <f>'Hay Inventory'!B51</f>
        <v>0</v>
      </c>
      <c r="B24" s="68">
        <f>'Hay Inventory'!J51</f>
        <v>0</v>
      </c>
      <c r="C24" s="31"/>
      <c r="D24" s="203">
        <f>B24*C24</f>
        <v>0</v>
      </c>
    </row>
    <row r="25" spans="1:9" ht="15" thickBot="1">
      <c r="A25" s="53">
        <f>'Hay Inventory'!B50</f>
        <v>0</v>
      </c>
      <c r="B25" s="68">
        <f>'Hay Inventory'!J50</f>
        <v>0</v>
      </c>
      <c r="C25" s="31"/>
      <c r="D25" s="203">
        <f>B25*C25</f>
        <v>0</v>
      </c>
    </row>
    <row r="26" spans="1:9" ht="15" thickBot="1">
      <c r="A26" s="239" t="s">
        <v>171</v>
      </c>
      <c r="B26" s="240"/>
      <c r="C26" s="240"/>
      <c r="D26" s="241"/>
    </row>
    <row r="27" spans="1:9">
      <c r="A27" s="53">
        <f>'Hay Inventory'!B55</f>
        <v>0</v>
      </c>
      <c r="B27" s="68">
        <f>'Hay Inventory'!J55</f>
        <v>0</v>
      </c>
      <c r="C27" s="31"/>
      <c r="D27" s="203">
        <f>B27*C27</f>
        <v>0</v>
      </c>
    </row>
    <row r="28" spans="1:9" ht="15" thickBot="1">
      <c r="A28" s="53">
        <f>'Hay Inventory'!B56</f>
        <v>0</v>
      </c>
      <c r="B28" s="68">
        <f>'Hay Inventory'!J56</f>
        <v>0</v>
      </c>
      <c r="C28" s="207"/>
      <c r="D28" s="208">
        <f>B28*C28</f>
        <v>0</v>
      </c>
    </row>
    <row r="29" spans="1:9" ht="15" thickBot="1">
      <c r="C29" s="210" t="s">
        <v>172</v>
      </c>
      <c r="D29" s="211">
        <f>SUM(D8:D28)</f>
        <v>98.887500000000017</v>
      </c>
    </row>
  </sheetData>
  <mergeCells count="5">
    <mergeCell ref="A1:D1"/>
    <mergeCell ref="A7:D7"/>
    <mergeCell ref="A15:D15"/>
    <mergeCell ref="A18:D18"/>
    <mergeCell ref="A26:D26"/>
  </mergeCells>
  <dataValidations count="1">
    <dataValidation type="list" allowBlank="1" showInputMessage="1" showErrorMessage="1" sqref="G13" xr:uid="{9A3FA30B-E6BD-475A-9CBB-E2D22684AD2A}">
      <formula1>"Alfalfa- mid bloom, Alfalfa- late bloom, Alfalfa- mature, Smooth brome, Warm-season prairie early, Warm-season prairie late, Oat, Triticale, CRP, Sorghum Sudan, Sorghum Forage, Corn stalks, Wheat straw"</formula1>
    </dataValidation>
  </dataValidations>
  <hyperlinks>
    <hyperlink ref="F10" r:id="rId1" xr:uid="{E43CDF9E-E9BD-4F4A-ACB5-4F099AE82A24}"/>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F0DD-41A2-4487-BB41-7230CD646054}">
  <sheetPr>
    <tabColor theme="9"/>
  </sheetPr>
  <dimension ref="A1:L10"/>
  <sheetViews>
    <sheetView workbookViewId="0">
      <selection activeCell="G15" sqref="G15"/>
    </sheetView>
  </sheetViews>
  <sheetFormatPr defaultColWidth="8.85546875" defaultRowHeight="14.45"/>
  <sheetData>
    <row r="1" spans="1:12" ht="26.1">
      <c r="A1" s="242" t="s">
        <v>173</v>
      </c>
      <c r="B1" s="242"/>
      <c r="C1" s="242"/>
      <c r="D1" s="242"/>
      <c r="E1" s="242"/>
      <c r="F1" s="242"/>
      <c r="G1" s="242"/>
      <c r="H1" s="242"/>
      <c r="I1" s="242"/>
      <c r="J1" s="242"/>
      <c r="K1" s="242"/>
      <c r="L1" s="242"/>
    </row>
    <row r="2" spans="1:12">
      <c r="A2" s="245"/>
      <c r="B2" s="245"/>
      <c r="C2" s="245"/>
      <c r="D2" s="245"/>
      <c r="E2" s="245"/>
      <c r="F2" s="245"/>
      <c r="G2" s="245"/>
      <c r="H2" s="245"/>
      <c r="I2" s="245"/>
      <c r="J2" s="245"/>
      <c r="K2" s="245"/>
      <c r="L2" s="245"/>
    </row>
    <row r="3" spans="1:12" ht="14.45" customHeight="1">
      <c r="A3" s="243" t="s">
        <v>174</v>
      </c>
      <c r="B3" s="243"/>
      <c r="C3" s="243"/>
      <c r="D3" s="243"/>
      <c r="E3" s="243"/>
      <c r="F3" s="243"/>
      <c r="G3" s="243"/>
      <c r="H3" s="243"/>
      <c r="I3" s="243"/>
      <c r="J3" s="243"/>
      <c r="K3" s="243"/>
      <c r="L3" s="243"/>
    </row>
    <row r="4" spans="1:12">
      <c r="A4" s="243"/>
      <c r="B4" s="243"/>
      <c r="C4" s="243"/>
      <c r="D4" s="243"/>
      <c r="E4" s="243"/>
      <c r="F4" s="243"/>
      <c r="G4" s="243"/>
      <c r="H4" s="243"/>
      <c r="I4" s="243"/>
      <c r="J4" s="243"/>
      <c r="K4" s="243"/>
      <c r="L4" s="243"/>
    </row>
    <row r="5" spans="1:12">
      <c r="A5" s="245"/>
      <c r="B5" s="245"/>
      <c r="C5" s="245"/>
      <c r="D5" s="245"/>
      <c r="E5" s="245"/>
      <c r="F5" s="245"/>
      <c r="G5" s="245"/>
      <c r="H5" s="245"/>
      <c r="I5" s="245"/>
      <c r="J5" s="245"/>
      <c r="K5" s="245"/>
      <c r="L5" s="245"/>
    </row>
    <row r="6" spans="1:12" ht="14.45" customHeight="1">
      <c r="A6" s="243" t="s">
        <v>175</v>
      </c>
      <c r="B6" s="243"/>
      <c r="C6" s="243"/>
      <c r="D6" s="243"/>
      <c r="E6" s="243"/>
      <c r="F6" s="243"/>
      <c r="G6" s="243"/>
      <c r="H6" s="243"/>
      <c r="I6" s="243"/>
      <c r="J6" s="243"/>
      <c r="K6" s="243"/>
      <c r="L6" s="243"/>
    </row>
    <row r="7" spans="1:12">
      <c r="A7" s="243"/>
      <c r="B7" s="243"/>
      <c r="C7" s="243"/>
      <c r="D7" s="243"/>
      <c r="E7" s="243"/>
      <c r="F7" s="243"/>
      <c r="G7" s="243"/>
      <c r="H7" s="243"/>
      <c r="I7" s="243"/>
      <c r="J7" s="243"/>
      <c r="K7" s="243"/>
      <c r="L7" s="243"/>
    </row>
    <row r="8" spans="1:12">
      <c r="A8" s="246"/>
      <c r="B8" s="246"/>
      <c r="C8" s="246"/>
      <c r="D8" s="246"/>
      <c r="E8" s="246"/>
      <c r="F8" s="246"/>
      <c r="G8" s="246"/>
      <c r="H8" s="246"/>
      <c r="I8" s="246"/>
      <c r="J8" s="246"/>
      <c r="K8" s="246"/>
      <c r="L8" s="246"/>
    </row>
    <row r="9" spans="1:12" ht="14.45" customHeight="1">
      <c r="A9" s="244" t="s">
        <v>176</v>
      </c>
      <c r="B9" s="244"/>
      <c r="C9" s="244"/>
      <c r="D9" s="244"/>
      <c r="E9" s="244"/>
      <c r="F9" s="244"/>
      <c r="G9" s="244"/>
      <c r="H9" s="244"/>
      <c r="I9" s="244"/>
      <c r="J9" s="244"/>
      <c r="K9" s="244"/>
      <c r="L9" s="244"/>
    </row>
    <row r="10" spans="1:12">
      <c r="A10" s="244"/>
      <c r="B10" s="244"/>
      <c r="C10" s="244"/>
      <c r="D10" s="244"/>
      <c r="E10" s="244"/>
      <c r="F10" s="244"/>
      <c r="G10" s="244"/>
      <c r="H10" s="244"/>
      <c r="I10" s="244"/>
      <c r="J10" s="244"/>
      <c r="K10" s="244"/>
      <c r="L10" s="244"/>
    </row>
  </sheetData>
  <mergeCells count="7">
    <mergeCell ref="A1:L1"/>
    <mergeCell ref="A3:L4"/>
    <mergeCell ref="A6:L7"/>
    <mergeCell ref="A9:L10"/>
    <mergeCell ref="A2:L2"/>
    <mergeCell ref="A5:L5"/>
    <mergeCell ref="A8: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RobinReid</dc:creator>
  <cp:keywords/>
  <dc:description/>
  <cp:lastModifiedBy/>
  <cp:revision/>
  <dcterms:created xsi:type="dcterms:W3CDTF">2021-07-22T14:29:14Z</dcterms:created>
  <dcterms:modified xsi:type="dcterms:W3CDTF">2024-11-26T21:53:03Z</dcterms:modified>
  <cp:category/>
  <cp:contentStatus/>
</cp:coreProperties>
</file>