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53222"/>
  <mc:AlternateContent xmlns:mc="http://schemas.openxmlformats.org/markup-compatibility/2006">
    <mc:Choice Requires="x15">
      <x15ac:absPath xmlns:x15ac="http://schemas.microsoft.com/office/spreadsheetml/2010/11/ac" url="C:\Users\robinreid\Documents\Decision Tool Updates\For New AgManager\Ready to Post\"/>
    </mc:Choice>
  </mc:AlternateContent>
  <bookViews>
    <workbookView xWindow="0" yWindow="0" windowWidth="28800" windowHeight="14565"/>
  </bookViews>
  <sheets>
    <sheet name="Intro" sheetId="4" r:id="rId1"/>
    <sheet name="Spraying economics" sheetId="1" r:id="rId2"/>
  </sheets>
  <externalReferences>
    <externalReference r:id="rId3"/>
    <externalReference r:id="rId4"/>
    <externalReference r:id="rId5"/>
  </externalReferences>
  <definedNames>
    <definedName name="Clear" localSheetId="0">#REF!</definedName>
    <definedName name="Clear">#REF!</definedName>
    <definedName name="data">[2]kcd!$B$10:$AZ$1374</definedName>
    <definedName name="Font" localSheetId="0">#REF!</definedName>
    <definedName name="Font">#REF!</definedName>
    <definedName name="_xlnm.Print_Area" localSheetId="0">Intro!$A$1:$M$48</definedName>
    <definedName name="Regions">[3]Inputs!$U$4:$V$14</definedName>
    <definedName name="Z_7F8F69BA_F1D1_4483_B535_1A9BCCCC12B7_.wvu.PrintArea" localSheetId="0" hidden="1">Intro!$B$2:$L$38</definedName>
    <definedName name="Z_7F8F69BA_F1D1_4483_B535_1A9BCCCC12B7_.wvu.Rows" localSheetId="0" hidden="1">Intro!#REF!</definedName>
  </definedNames>
  <calcPr calcId="152511"/>
</workbook>
</file>

<file path=xl/calcChain.xml><?xml version="1.0" encoding="utf-8"?>
<calcChain xmlns="http://schemas.openxmlformats.org/spreadsheetml/2006/main">
  <c r="N8" i="1" l="1"/>
  <c r="O8" i="1" s="1"/>
  <c r="K21" i="1"/>
  <c r="K20" i="1" s="1"/>
  <c r="K22" i="1"/>
  <c r="K23" i="1" s="1"/>
  <c r="Q23" i="1" s="1"/>
  <c r="K11" i="1"/>
  <c r="K12" i="1" s="1"/>
  <c r="K13" i="1" s="1"/>
  <c r="H8" i="1"/>
  <c r="H22" i="1" s="1"/>
  <c r="H7" i="1"/>
  <c r="H27" i="1"/>
  <c r="H28" i="1" s="1"/>
  <c r="N18" i="1"/>
  <c r="H21" i="1"/>
  <c r="K10" i="1" l="1"/>
  <c r="K9" i="1" s="1"/>
  <c r="K19" i="1"/>
  <c r="Q19" i="1" s="1"/>
  <c r="Q20" i="1"/>
  <c r="N21" i="1"/>
  <c r="Q21" i="1"/>
  <c r="N11" i="1"/>
  <c r="N10" i="1"/>
  <c r="H24" i="1"/>
  <c r="O23" i="1"/>
  <c r="O19" i="1"/>
  <c r="O13" i="1"/>
  <c r="O9" i="1"/>
  <c r="O18" i="1"/>
  <c r="P8" i="1"/>
  <c r="O22" i="1"/>
  <c r="O12" i="1"/>
  <c r="O10" i="1"/>
  <c r="O21" i="1"/>
  <c r="O11" i="1"/>
  <c r="O20" i="1"/>
  <c r="Q22" i="1"/>
  <c r="H16" i="1"/>
  <c r="H18" i="1" s="1"/>
  <c r="N12" i="1"/>
  <c r="M8" i="1"/>
  <c r="N22" i="1"/>
  <c r="N9" i="1"/>
  <c r="N13" i="1"/>
  <c r="N19" i="1"/>
  <c r="N23" i="1"/>
  <c r="N20" i="1"/>
  <c r="H26" i="1" l="1"/>
  <c r="P23" i="1"/>
  <c r="P20" i="1"/>
  <c r="P13" i="1"/>
  <c r="P10" i="1"/>
  <c r="P18" i="1"/>
  <c r="P11" i="1"/>
  <c r="P22" i="1"/>
  <c r="P12" i="1"/>
  <c r="P21" i="1"/>
  <c r="P19" i="1"/>
  <c r="P9" i="1"/>
  <c r="M22" i="1"/>
  <c r="L8" i="1"/>
  <c r="M11" i="1"/>
  <c r="M21" i="1"/>
  <c r="M10" i="1"/>
  <c r="M23" i="1"/>
  <c r="M12" i="1"/>
  <c r="M20" i="1"/>
  <c r="M13" i="1"/>
  <c r="M9" i="1"/>
  <c r="M18" i="1"/>
  <c r="M19" i="1"/>
  <c r="L20" i="1" l="1"/>
  <c r="L12" i="1"/>
  <c r="L23" i="1"/>
  <c r="L19" i="1"/>
  <c r="L11" i="1"/>
  <c r="L13" i="1"/>
  <c r="L9" i="1"/>
  <c r="L22" i="1"/>
  <c r="L10" i="1"/>
  <c r="L18" i="1"/>
  <c r="L21" i="1"/>
</calcChain>
</file>

<file path=xl/comments1.xml><?xml version="1.0" encoding="utf-8"?>
<comments xmlns="http://schemas.openxmlformats.org/spreadsheetml/2006/main">
  <authors>
    <author>Kevin Dhuyvetter</author>
  </authors>
  <commentList>
    <comment ref="H5" authorId="0" shapeId="0">
      <text>
        <r>
          <rPr>
            <sz val="9"/>
            <color indexed="81"/>
            <rFont val="Tahoma"/>
            <family val="2"/>
          </rPr>
          <t>Enter the expected yield given a pest problem exists and crop is not sprayed.</t>
        </r>
      </text>
    </comment>
    <comment ref="H6" authorId="0" shapeId="0">
      <text>
        <r>
          <rPr>
            <sz val="9"/>
            <color indexed="81"/>
            <rFont val="Tahoma"/>
            <family val="2"/>
          </rPr>
          <t xml:space="preserve">Enter the expected yield response to spraying the crop.  Research trials have shown the average yield response to fungicide application across all crops is about 10%, with a range of 0 - 30% and in rare cases even more.
Make sure to account for crop loss due to tire runover when ground rigs are used.  For example, depending on spray boom and tire width, tire tracks can represent 1.5 to 3.5% of the field area.  Thus, Estimated yield response should be adjusted downward to account for crop damage due to sprayer tracks.
</t>
        </r>
      </text>
    </comment>
    <comment ref="H9" authorId="0" shapeId="0">
      <text>
        <r>
          <rPr>
            <sz val="9"/>
            <color indexed="81"/>
            <rFont val="Tahoma"/>
            <family val="2"/>
          </rPr>
          <t>Enter the expected price for the crop considered at harvest (or a storage-cost adjusted price if crop is stored).</t>
        </r>
      </text>
    </comment>
    <comment ref="H10" authorId="0" shapeId="0">
      <text>
        <r>
          <rPr>
            <sz val="9"/>
            <color indexed="81"/>
            <rFont val="Tahoma"/>
            <family val="2"/>
          </rPr>
          <t>Enter the cost per acre for chemical (i.e., fungicide).</t>
        </r>
      </text>
    </comment>
    <comment ref="H11" authorId="0" shapeId="0">
      <text>
        <r>
          <rPr>
            <sz val="9"/>
            <color indexed="81"/>
            <rFont val="Tahoma"/>
            <family val="2"/>
          </rPr>
          <t>Enter the cost per acre for chemical application.</t>
        </r>
      </text>
    </comment>
    <comment ref="H12" authorId="0" shapeId="0">
      <text>
        <r>
          <rPr>
            <sz val="9"/>
            <color indexed="81"/>
            <rFont val="Tahoma"/>
            <family val="2"/>
          </rPr>
          <t>Enter the cost per bushel for hauling the crop as well as the harvesting cost if it is on a per bushel basis.</t>
        </r>
      </text>
    </comment>
    <comment ref="H17" authorId="0" shapeId="0">
      <text>
        <r>
          <rPr>
            <sz val="9"/>
            <color indexed="81"/>
            <rFont val="Tahoma"/>
            <family val="2"/>
          </rPr>
          <t>Enter other income (not yield increase) that might be realized by spraying.  Likely there is no additional value and this value should be $0.</t>
        </r>
      </text>
    </comment>
    <comment ref="H23" authorId="0" shapeId="0">
      <text>
        <r>
          <rPr>
            <sz val="9"/>
            <color indexed="81"/>
            <rFont val="Tahoma"/>
            <family val="2"/>
          </rPr>
          <t>Enter other costs (not chemical, application, or harvesting) that might be incurred spraying.  Likely there is no additional costs and this value should be $0.</t>
        </r>
      </text>
    </comment>
    <comment ref="P26" authorId="0" shapeId="0">
      <text>
        <r>
          <rPr>
            <sz val="9"/>
            <color indexed="81"/>
            <rFont val="Tahoma"/>
            <family val="2"/>
          </rPr>
          <t xml:space="preserve">This value determines the range in the sensitivity table above.  For a wider (narrower) range from the expected value, enter a larger (smaller) value here.
</t>
        </r>
      </text>
    </comment>
    <comment ref="P27" authorId="0" shapeId="0">
      <text>
        <r>
          <rPr>
            <sz val="9"/>
            <color indexed="81"/>
            <rFont val="Tahoma"/>
            <family val="2"/>
          </rPr>
          <t xml:space="preserve">This value determines the range in the sensitivity table above.  For a wider (narrower) range from the expected value, enter a larger (smaller) value here.
</t>
        </r>
      </text>
    </comment>
    <comment ref="P28" authorId="0" shapeId="0">
      <text>
        <r>
          <rPr>
            <sz val="9"/>
            <color indexed="81"/>
            <rFont val="Tahoma"/>
            <family val="2"/>
          </rPr>
          <t xml:space="preserve">This value determines the range in the sensitivity table above.  For a wider (narrower) range from the expected value, enter a larger (smaller) value here.
</t>
        </r>
      </text>
    </comment>
  </commentList>
</comments>
</file>

<file path=xl/sharedStrings.xml><?xml version="1.0" encoding="utf-8"?>
<sst xmlns="http://schemas.openxmlformats.org/spreadsheetml/2006/main" count="60" uniqueCount="54">
  <si>
    <t>Partial Budget Analysis</t>
  </si>
  <si>
    <t>INPUTS</t>
  </si>
  <si>
    <t>Chemical cost, $/ac</t>
  </si>
  <si>
    <t>Application cost, $/ac</t>
  </si>
  <si>
    <t>Hauling cost, $/bu</t>
  </si>
  <si>
    <t>Value of added bushels due to spraying</t>
  </si>
  <si>
    <t>Other</t>
  </si>
  <si>
    <t>Added Income, $/ac</t>
  </si>
  <si>
    <t>Total Added Income</t>
  </si>
  <si>
    <t>Added Cost, $/ac</t>
  </si>
  <si>
    <t>Increased harvest and hauling cost</t>
  </si>
  <si>
    <t>Total Added Costs</t>
  </si>
  <si>
    <t>Net Benefit of Spraying, $/ac</t>
  </si>
  <si>
    <t>Yield Response to Breakeven, %</t>
  </si>
  <si>
    <t>Yield Response to Breakeven, bu/ac</t>
  </si>
  <si>
    <t>Chemical cost + application cost</t>
  </si>
  <si>
    <t>Estimated yield without spraying, bu/ac</t>
  </si>
  <si>
    <t>price, $/bu</t>
  </si>
  <si>
    <t>Sensititivy Analysis -- Net Benefit of Spraying, $/ac</t>
  </si>
  <si>
    <t>Increment for chemical cost, $/ac</t>
  </si>
  <si>
    <t>Chemical</t>
  </si>
  <si>
    <t>cost/$/ac</t>
  </si>
  <si>
    <t>Breakeven</t>
  </si>
  <si>
    <t>yield, bu/ac</t>
  </si>
  <si>
    <t>Estimated yield response with spraying, %</t>
  </si>
  <si>
    <t>Estimated yield with spraying, bu/ac</t>
  </si>
  <si>
    <t>Estimated yield response to spraying, bu/ac</t>
  </si>
  <si>
    <t>Crop</t>
  </si>
  <si>
    <t>Increment for crop yield, bu/ac</t>
  </si>
  <si>
    <t>Increment for crop price, $/bu</t>
  </si>
  <si>
    <t>Crop price, $/bu</t>
  </si>
  <si>
    <t>Economics of spraying field crops</t>
  </si>
  <si>
    <t>KSU-Economics of Spraying Field Crops</t>
  </si>
  <si>
    <t>An Excel spreadsheet to analyze the economics of spraying a crop field based on the anticipated yield response.</t>
  </si>
  <si>
    <t>Version- 7.8.16</t>
  </si>
  <si>
    <t>INSTRUCTIONS FOR THE USER:</t>
  </si>
  <si>
    <r>
      <t xml:space="preserve">Be sure to </t>
    </r>
    <r>
      <rPr>
        <b/>
        <sz val="12"/>
        <rFont val="Calibri"/>
        <family val="2"/>
        <scheme val="minor"/>
      </rPr>
      <t xml:space="preserve">"Enable Content" </t>
    </r>
    <r>
      <rPr>
        <sz val="12"/>
        <rFont val="Calibri"/>
        <family val="2"/>
        <scheme val="minor"/>
      </rPr>
      <t xml:space="preserve">and </t>
    </r>
    <r>
      <rPr>
        <b/>
        <sz val="12"/>
        <rFont val="Calibri"/>
        <family val="2"/>
        <scheme val="minor"/>
      </rPr>
      <t>"Enable Macros"</t>
    </r>
    <r>
      <rPr>
        <sz val="12"/>
        <rFont val="Calibri"/>
        <family val="2"/>
        <scheme val="minor"/>
      </rPr>
      <t xml:space="preserve"> for the spreadsheet to function correctly. This spreadsheet uses macros to print , however printing can also be done manually by highlighting the desired range and using the menu print commands.</t>
    </r>
  </si>
  <si>
    <r>
      <t xml:space="preserve">All </t>
    </r>
    <r>
      <rPr>
        <b/>
        <sz val="12"/>
        <color rgb="FF0070C0"/>
        <rFont val="Calibri"/>
        <family val="2"/>
        <scheme val="minor"/>
      </rPr>
      <t>blue</t>
    </r>
    <r>
      <rPr>
        <sz val="12"/>
        <rFont val="Calibri"/>
        <family val="2"/>
        <scheme val="minor"/>
      </rPr>
      <t xml:space="preserve"> numbers are inputs and all black numbers are calculated from these inputs.  Several input cells (i.e., </t>
    </r>
    <r>
      <rPr>
        <b/>
        <sz val="12"/>
        <color rgb="FF0070C0"/>
        <rFont val="Calibri"/>
        <family val="2"/>
        <scheme val="minor"/>
      </rPr>
      <t>blue number</t>
    </r>
    <r>
      <rPr>
        <sz val="12"/>
        <rFont val="Calibri"/>
        <family val="2"/>
        <scheme val="minor"/>
      </rPr>
      <t xml:space="preserve">) have a </t>
    </r>
    <r>
      <rPr>
        <b/>
        <sz val="12"/>
        <color rgb="FFC00000"/>
        <rFont val="Calibri"/>
        <family val="2"/>
        <scheme val="minor"/>
      </rPr>
      <t xml:space="preserve">red diamond </t>
    </r>
    <r>
      <rPr>
        <sz val="12"/>
        <rFont val="Calibri"/>
        <family val="2"/>
        <scheme val="minor"/>
      </rPr>
      <t>in the upper right hand corner of the cell.  By moving your mouse cursor over this diamond, a brief description of the input will be displayed on the screen.</t>
    </r>
  </si>
  <si>
    <t>FOR MORE INFORMATION:</t>
  </si>
  <si>
    <t>With Questions Contact:</t>
  </si>
  <si>
    <t>Originally Developed by:</t>
  </si>
  <si>
    <t>Terry Griffin</t>
  </si>
  <si>
    <t>Doug Jardine</t>
  </si>
  <si>
    <t>Kevin C. Dhuyvetter, Ph.D.</t>
  </si>
  <si>
    <t>Agricultural Economist</t>
  </si>
  <si>
    <t>Extension Plant Pathologist</t>
  </si>
  <si>
    <t>Former Agricultural Economist</t>
  </si>
  <si>
    <t>Kansas State University</t>
  </si>
  <si>
    <t>twgriffin@ksu.edu</t>
  </si>
  <si>
    <t>jardine@k-state.edu</t>
  </si>
  <si>
    <t>785-532-3527</t>
  </si>
  <si>
    <t>(785)-532-1386</t>
  </si>
  <si>
    <t>Copyright 2016 AgManager.info, K-State Department of Agricultural Economics</t>
  </si>
  <si>
    <t>Version: 7.8.2016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</si>
</sst>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quot;$&quot;#,##0.00"/>
    <numFmt numFmtId="165" formatCode="0.0"/>
    <numFmt numFmtId="166" formatCode="&quot;$&quot;#,##0.000"/>
    <numFmt numFmtId="167" formatCode="#,##0.0"/>
    <numFmt numFmtId="168" formatCode="0.0%"/>
  </numFmts>
  <fonts count="38" x14ac:knownFonts="1">
    <font>
      <sz val="10"/>
      <name val="Arial"/>
    </font>
    <font>
      <sz val="10"/>
      <name val="Arial"/>
      <family val="2"/>
    </font>
    <font>
      <sz val="8"/>
      <name val="Arial"/>
      <family val="2"/>
    </font>
    <font>
      <b/>
      <sz val="11"/>
      <name val="Arial"/>
      <family val="2"/>
    </font>
    <font>
      <sz val="11"/>
      <name val="Arial"/>
      <family val="2"/>
    </font>
    <font>
      <sz val="11"/>
      <color indexed="12"/>
      <name val="Arial"/>
      <family val="2"/>
    </font>
    <font>
      <b/>
      <i/>
      <sz val="11"/>
      <name val="Arial"/>
      <family val="2"/>
    </font>
    <font>
      <u/>
      <sz val="11"/>
      <name val="Arial"/>
      <family val="2"/>
    </font>
    <font>
      <sz val="9"/>
      <color indexed="81"/>
      <name val="Tahoma"/>
      <family val="2"/>
    </font>
    <font>
      <b/>
      <sz val="12"/>
      <color indexed="9"/>
      <name val="Arial"/>
      <family val="2"/>
    </font>
    <font>
      <b/>
      <sz val="11"/>
      <color indexed="9"/>
      <name val="Arial"/>
      <family val="2"/>
    </font>
    <font>
      <sz val="11"/>
      <color indexed="9"/>
      <name val="Arial"/>
      <family val="2"/>
    </font>
    <font>
      <b/>
      <i/>
      <sz val="11"/>
      <color indexed="9"/>
      <name val="Arial"/>
      <family val="2"/>
    </font>
    <font>
      <b/>
      <sz val="10"/>
      <color rgb="FF000000"/>
      <name val="Arial"/>
      <family val="2"/>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sz val="12"/>
      <name val="Arial"/>
      <family val="2"/>
    </font>
    <font>
      <b/>
      <u/>
      <sz val="12"/>
      <name val="Calibri"/>
      <family val="2"/>
      <scheme val="minor"/>
    </font>
    <font>
      <sz val="12"/>
      <name val="Calibri"/>
      <family val="2"/>
      <scheme val="minor"/>
    </font>
    <font>
      <b/>
      <sz val="12"/>
      <name val="Calibri"/>
      <family val="2"/>
      <scheme val="minor"/>
    </font>
    <font>
      <b/>
      <sz val="12"/>
      <color rgb="FF0070C0"/>
      <name val="Calibri"/>
      <family val="2"/>
      <scheme val="minor"/>
    </font>
    <font>
      <b/>
      <sz val="12"/>
      <color rgb="FFC00000"/>
      <name val="Calibri"/>
      <family val="2"/>
      <scheme val="minor"/>
    </font>
    <font>
      <sz val="12"/>
      <name val="Arial"/>
      <family val="2"/>
    </font>
    <font>
      <u/>
      <sz val="10"/>
      <color indexed="12"/>
      <name val="Arial"/>
      <family val="2"/>
    </font>
    <font>
      <u/>
      <sz val="12"/>
      <color indexed="12"/>
      <name val="Calibri"/>
      <family val="2"/>
      <scheme val="minor"/>
    </font>
  </fonts>
  <fills count="5">
    <fill>
      <patternFill patternType="none"/>
    </fill>
    <fill>
      <patternFill patternType="gray125"/>
    </fill>
    <fill>
      <patternFill patternType="solid">
        <fgColor indexed="9"/>
        <bgColor indexed="64"/>
      </patternFill>
    </fill>
    <fill>
      <patternFill patternType="solid">
        <fgColor indexed="62"/>
        <bgColor indexed="64"/>
      </patternFill>
    </fill>
    <fill>
      <patternFill patternType="solid">
        <fgColor rgb="FF7030A0"/>
        <bgColor indexed="64"/>
      </patternFill>
    </fill>
  </fills>
  <borders count="18">
    <border>
      <left/>
      <right/>
      <top/>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6">
    <xf numFmtId="0" fontId="0" fillId="0" borderId="0"/>
    <xf numFmtId="9" fontId="1" fillId="0" borderId="0" applyFont="0" applyFill="0" applyBorder="0" applyAlignment="0" applyProtection="0"/>
    <xf numFmtId="0" fontId="1" fillId="0" borderId="0"/>
    <xf numFmtId="0" fontId="1" fillId="0" borderId="0"/>
    <xf numFmtId="0" fontId="35" fillId="0" borderId="0"/>
    <xf numFmtId="0" fontId="36" fillId="0" borderId="0" applyNumberFormat="0" applyFill="0" applyBorder="0" applyAlignment="0" applyProtection="0">
      <alignment vertical="top"/>
      <protection locked="0"/>
    </xf>
  </cellStyleXfs>
  <cellXfs count="95">
    <xf numFmtId="0" fontId="0" fillId="0" borderId="0" xfId="0"/>
    <xf numFmtId="165" fontId="5" fillId="2" borderId="0" xfId="0" applyNumberFormat="1" applyFont="1" applyFill="1" applyProtection="1">
      <protection locked="0"/>
    </xf>
    <xf numFmtId="168" fontId="5" fillId="2" borderId="0" xfId="1" applyNumberFormat="1" applyFont="1" applyFill="1" applyProtection="1">
      <protection locked="0"/>
    </xf>
    <xf numFmtId="164" fontId="5" fillId="2" borderId="0" xfId="0" applyNumberFormat="1" applyFont="1" applyFill="1" applyProtection="1">
      <protection locked="0"/>
    </xf>
    <xf numFmtId="166" fontId="5" fillId="2" borderId="1" xfId="0" applyNumberFormat="1" applyFont="1" applyFill="1" applyBorder="1" applyProtection="1">
      <protection locked="0"/>
    </xf>
    <xf numFmtId="164" fontId="5" fillId="2" borderId="2" xfId="0" applyNumberFormat="1" applyFont="1" applyFill="1" applyBorder="1" applyProtection="1">
      <protection locked="0"/>
    </xf>
    <xf numFmtId="164" fontId="5" fillId="2" borderId="0" xfId="0" applyNumberFormat="1" applyFont="1" applyFill="1" applyBorder="1" applyProtection="1">
      <protection locked="0"/>
    </xf>
    <xf numFmtId="0" fontId="4" fillId="2" borderId="0" xfId="0" applyFont="1" applyFill="1" applyProtection="1">
      <protection locked="0"/>
    </xf>
    <xf numFmtId="0" fontId="4" fillId="2" borderId="0" xfId="0" applyFont="1" applyFill="1" applyAlignment="1" applyProtection="1">
      <alignment vertical="center"/>
      <protection locked="0"/>
    </xf>
    <xf numFmtId="0" fontId="4" fillId="2" borderId="3" xfId="0" applyFont="1" applyFill="1" applyBorder="1" applyProtection="1">
      <protection locked="0"/>
    </xf>
    <xf numFmtId="0" fontId="9" fillId="3" borderId="4" xfId="0" applyFont="1" applyFill="1" applyBorder="1" applyAlignment="1" applyProtection="1">
      <alignment vertical="center"/>
    </xf>
    <xf numFmtId="0" fontId="10" fillId="3" borderId="4" xfId="0" applyFont="1" applyFill="1" applyBorder="1" applyAlignment="1" applyProtection="1">
      <alignment vertical="center"/>
    </xf>
    <xf numFmtId="0" fontId="11" fillId="3" borderId="4" xfId="0" applyFont="1" applyFill="1" applyBorder="1" applyAlignment="1" applyProtection="1">
      <alignment vertical="center"/>
    </xf>
    <xf numFmtId="0" fontId="12" fillId="3" borderId="4" xfId="0" applyFont="1" applyFill="1" applyBorder="1" applyAlignment="1" applyProtection="1">
      <alignment horizontal="right" vertical="center"/>
    </xf>
    <xf numFmtId="0" fontId="3" fillId="2" borderId="0" xfId="0" applyFont="1" applyFill="1" applyProtection="1"/>
    <xf numFmtId="0" fontId="4" fillId="2" borderId="0" xfId="0" applyFont="1" applyFill="1" applyProtection="1"/>
    <xf numFmtId="0" fontId="3" fillId="2" borderId="1" xfId="0" applyFont="1" applyFill="1" applyBorder="1" applyProtection="1"/>
    <xf numFmtId="0" fontId="4" fillId="2" borderId="1" xfId="0" applyFont="1" applyFill="1" applyBorder="1" applyProtection="1"/>
    <xf numFmtId="0" fontId="4" fillId="0" borderId="0" xfId="0" applyFont="1" applyFill="1" applyProtection="1"/>
    <xf numFmtId="165" fontId="4" fillId="2" borderId="0" xfId="0" applyNumberFormat="1" applyFont="1" applyFill="1" applyProtection="1"/>
    <xf numFmtId="0" fontId="4" fillId="2" borderId="0" xfId="0" applyFont="1" applyFill="1" applyAlignment="1" applyProtection="1">
      <alignment horizontal="center"/>
    </xf>
    <xf numFmtId="0" fontId="4" fillId="2" borderId="0" xfId="0" applyFont="1" applyFill="1" applyAlignment="1" applyProtection="1">
      <alignment horizontal="centerContinuous"/>
    </xf>
    <xf numFmtId="165" fontId="4" fillId="2" borderId="0" xfId="1" applyNumberFormat="1" applyFont="1" applyFill="1" applyProtection="1"/>
    <xf numFmtId="0" fontId="7" fillId="2" borderId="0" xfId="0" applyFont="1" applyFill="1" applyAlignment="1" applyProtection="1">
      <alignment horizontal="center"/>
    </xf>
    <xf numFmtId="164" fontId="5" fillId="2" borderId="0" xfId="0" applyNumberFormat="1" applyFont="1" applyFill="1" applyProtection="1"/>
    <xf numFmtId="164" fontId="4" fillId="2" borderId="0" xfId="0" applyNumberFormat="1" applyFont="1" applyFill="1" applyAlignment="1" applyProtection="1">
      <alignment horizontal="center"/>
    </xf>
    <xf numFmtId="164" fontId="4" fillId="2" borderId="5" xfId="0" applyNumberFormat="1" applyFont="1" applyFill="1" applyBorder="1" applyProtection="1"/>
    <xf numFmtId="164" fontId="4" fillId="2" borderId="6" xfId="0" applyNumberFormat="1" applyFont="1" applyFill="1" applyBorder="1" applyProtection="1"/>
    <xf numFmtId="164" fontId="4" fillId="2" borderId="7" xfId="0" applyNumberFormat="1" applyFont="1" applyFill="1" applyBorder="1" applyProtection="1"/>
    <xf numFmtId="164" fontId="4" fillId="2" borderId="8" xfId="0" applyNumberFormat="1" applyFont="1" applyFill="1" applyBorder="1" applyProtection="1"/>
    <xf numFmtId="164" fontId="4" fillId="2" borderId="0" xfId="0" applyNumberFormat="1" applyFont="1" applyFill="1" applyBorder="1" applyProtection="1"/>
    <xf numFmtId="164" fontId="4" fillId="2" borderId="9" xfId="0" applyNumberFormat="1" applyFont="1" applyFill="1" applyBorder="1" applyProtection="1"/>
    <xf numFmtId="164" fontId="4" fillId="2" borderId="10" xfId="0" applyNumberFormat="1" applyFont="1" applyFill="1" applyBorder="1" applyProtection="1"/>
    <xf numFmtId="164" fontId="4" fillId="2" borderId="1" xfId="0" applyNumberFormat="1" applyFont="1" applyFill="1" applyBorder="1" applyProtection="1"/>
    <xf numFmtId="164" fontId="4" fillId="2" borderId="11" xfId="0" applyNumberFormat="1" applyFont="1" applyFill="1" applyBorder="1" applyProtection="1"/>
    <xf numFmtId="0" fontId="3" fillId="2" borderId="2" xfId="0" applyFont="1" applyFill="1" applyBorder="1" applyProtection="1"/>
    <xf numFmtId="0" fontId="4" fillId="2" borderId="2" xfId="0" applyFont="1" applyFill="1" applyBorder="1" applyProtection="1"/>
    <xf numFmtId="0" fontId="6" fillId="2" borderId="0" xfId="0" applyFont="1" applyFill="1" applyProtection="1"/>
    <xf numFmtId="164" fontId="4" fillId="2" borderId="0" xfId="1" applyNumberFormat="1" applyFont="1" applyFill="1" applyProtection="1"/>
    <xf numFmtId="164" fontId="4" fillId="2" borderId="0" xfId="0" applyNumberFormat="1" applyFont="1" applyFill="1" applyProtection="1"/>
    <xf numFmtId="167" fontId="4" fillId="2" borderId="0" xfId="0" applyNumberFormat="1" applyFont="1" applyFill="1" applyAlignment="1" applyProtection="1">
      <alignment horizontal="center"/>
    </xf>
    <xf numFmtId="167" fontId="4" fillId="2" borderId="0" xfId="0" applyNumberFormat="1" applyFont="1" applyFill="1" applyProtection="1"/>
    <xf numFmtId="168" fontId="4" fillId="2" borderId="2" xfId="1" applyNumberFormat="1" applyFont="1" applyFill="1" applyBorder="1" applyProtection="1"/>
    <xf numFmtId="0" fontId="1" fillId="0" borderId="0" xfId="2" applyProtection="1"/>
    <xf numFmtId="0" fontId="14" fillId="4" borderId="12" xfId="2" applyFont="1" applyFill="1" applyBorder="1" applyProtection="1"/>
    <xf numFmtId="0" fontId="14" fillId="4" borderId="3" xfId="2" applyFont="1" applyFill="1" applyBorder="1" applyProtection="1"/>
    <xf numFmtId="0" fontId="14" fillId="4" borderId="13" xfId="2" applyFont="1" applyFill="1" applyBorder="1" applyProtection="1"/>
    <xf numFmtId="0" fontId="15" fillId="4" borderId="14" xfId="2" applyFont="1" applyFill="1" applyBorder="1" applyAlignment="1" applyProtection="1"/>
    <xf numFmtId="0" fontId="16" fillId="4" borderId="0" xfId="2" applyFont="1" applyFill="1" applyAlignment="1" applyProtection="1"/>
    <xf numFmtId="0" fontId="17" fillId="4" borderId="0" xfId="2" applyFont="1" applyFill="1" applyBorder="1" applyProtection="1"/>
    <xf numFmtId="0" fontId="14" fillId="4" borderId="0" xfId="2" applyFont="1" applyFill="1" applyBorder="1" applyProtection="1"/>
    <xf numFmtId="0" fontId="14" fillId="4" borderId="15" xfId="2" applyFont="1" applyFill="1" applyBorder="1" applyProtection="1"/>
    <xf numFmtId="0" fontId="17" fillId="4" borderId="14" xfId="2" applyFont="1" applyFill="1" applyBorder="1" applyProtection="1"/>
    <xf numFmtId="0" fontId="18" fillId="4" borderId="0" xfId="2" applyFont="1" applyFill="1" applyBorder="1" applyAlignment="1" applyProtection="1">
      <alignment horizontal="left"/>
    </xf>
    <xf numFmtId="0" fontId="19" fillId="4" borderId="0" xfId="2" applyFont="1" applyFill="1" applyAlignment="1" applyProtection="1">
      <alignment horizontal="left"/>
    </xf>
    <xf numFmtId="0" fontId="20" fillId="4" borderId="0" xfId="2" applyFont="1" applyFill="1" applyAlignment="1" applyProtection="1"/>
    <xf numFmtId="0" fontId="17" fillId="4" borderId="14" xfId="2" applyFont="1" applyFill="1" applyBorder="1" applyAlignment="1" applyProtection="1">
      <alignment horizontal="left" wrapText="1"/>
    </xf>
    <xf numFmtId="0" fontId="21" fillId="4" borderId="0" xfId="2" applyFont="1" applyFill="1" applyAlignment="1" applyProtection="1">
      <alignment wrapText="1"/>
    </xf>
    <xf numFmtId="0" fontId="22" fillId="0" borderId="0" xfId="2" applyFont="1" applyAlignment="1" applyProtection="1">
      <alignment wrapText="1"/>
    </xf>
    <xf numFmtId="0" fontId="23" fillId="0" borderId="0" xfId="2" applyFont="1" applyAlignment="1" applyProtection="1">
      <alignment wrapText="1"/>
    </xf>
    <xf numFmtId="0" fontId="21" fillId="4" borderId="14" xfId="2" applyFont="1" applyFill="1" applyBorder="1" applyAlignment="1" applyProtection="1">
      <alignment wrapText="1"/>
    </xf>
    <xf numFmtId="0" fontId="14" fillId="4" borderId="14" xfId="2" applyFont="1" applyFill="1" applyBorder="1" applyAlignment="1" applyProtection="1">
      <alignment horizontal="center"/>
    </xf>
    <xf numFmtId="0" fontId="24" fillId="4" borderId="0" xfId="2" applyFont="1" applyFill="1" applyAlignment="1" applyProtection="1">
      <alignment wrapText="1"/>
    </xf>
    <xf numFmtId="0" fontId="25" fillId="4" borderId="0" xfId="2" applyFont="1" applyFill="1" applyBorder="1" applyProtection="1"/>
    <xf numFmtId="0" fontId="26" fillId="4" borderId="15" xfId="2" applyFont="1" applyFill="1" applyBorder="1" applyProtection="1"/>
    <xf numFmtId="0" fontId="14" fillId="4" borderId="16" xfId="2" applyFont="1" applyFill="1" applyBorder="1" applyProtection="1"/>
    <xf numFmtId="0" fontId="27" fillId="4" borderId="2" xfId="2" applyFont="1" applyFill="1" applyBorder="1" applyAlignment="1" applyProtection="1">
      <alignment horizontal="right"/>
    </xf>
    <xf numFmtId="0" fontId="24" fillId="4" borderId="2" xfId="2" applyFont="1" applyFill="1" applyBorder="1" applyAlignment="1" applyProtection="1">
      <alignment horizontal="right"/>
    </xf>
    <xf numFmtId="14" fontId="27" fillId="4" borderId="2" xfId="2" applyNumberFormat="1" applyFont="1" applyFill="1" applyBorder="1" applyAlignment="1" applyProtection="1">
      <alignment horizontal="left"/>
    </xf>
    <xf numFmtId="0" fontId="24" fillId="4" borderId="2" xfId="2" applyFont="1" applyFill="1" applyBorder="1" applyAlignment="1" applyProtection="1">
      <alignment horizontal="left"/>
    </xf>
    <xf numFmtId="0" fontId="14" fillId="4" borderId="2" xfId="2" applyFont="1" applyFill="1" applyBorder="1" applyProtection="1"/>
    <xf numFmtId="0" fontId="25" fillId="4" borderId="2" xfId="2" applyFont="1" applyFill="1" applyBorder="1" applyProtection="1"/>
    <xf numFmtId="0" fontId="27" fillId="4" borderId="17" xfId="2" applyFont="1" applyFill="1" applyBorder="1" applyAlignment="1" applyProtection="1">
      <alignment horizontal="right"/>
    </xf>
    <xf numFmtId="0" fontId="28" fillId="0" borderId="0" xfId="2" applyFont="1" applyProtection="1"/>
    <xf numFmtId="0" fontId="29" fillId="0" borderId="0" xfId="2" applyFont="1" applyProtection="1"/>
    <xf numFmtId="0" fontId="29" fillId="0" borderId="0" xfId="2" applyFont="1" applyFill="1" applyBorder="1" applyProtection="1"/>
    <xf numFmtId="0" fontId="1" fillId="0" borderId="0" xfId="3" applyProtection="1"/>
    <xf numFmtId="0" fontId="30" fillId="0" borderId="0" xfId="3" applyFont="1" applyAlignment="1" applyProtection="1"/>
    <xf numFmtId="0" fontId="31" fillId="0" borderId="0" xfId="3" applyFont="1" applyAlignment="1" applyProtection="1"/>
    <xf numFmtId="0" fontId="32" fillId="0" borderId="0" xfId="3" applyFont="1" applyProtection="1"/>
    <xf numFmtId="0" fontId="32" fillId="0" borderId="0" xfId="3" applyFont="1" applyFill="1" applyProtection="1"/>
    <xf numFmtId="0" fontId="31" fillId="0" borderId="0" xfId="2" applyFont="1" applyAlignment="1" applyProtection="1">
      <alignment horizontal="left" wrapText="1"/>
    </xf>
    <xf numFmtId="0" fontId="30" fillId="0" borderId="0" xfId="3" applyFont="1" applyProtection="1"/>
    <xf numFmtId="0" fontId="31" fillId="0" borderId="0" xfId="3" applyFont="1" applyProtection="1"/>
    <xf numFmtId="0" fontId="31" fillId="0" borderId="0" xfId="2" applyFont="1" applyAlignment="1" applyProtection="1">
      <alignment horizontal="left" vertical="center"/>
    </xf>
    <xf numFmtId="0" fontId="31" fillId="0" borderId="0" xfId="2" applyFont="1" applyAlignment="1" applyProtection="1">
      <alignment horizontal="left" vertical="center" wrapText="1"/>
    </xf>
    <xf numFmtId="0" fontId="31" fillId="0" borderId="0" xfId="2" applyFont="1" applyAlignment="1" applyProtection="1">
      <alignment vertical="center" wrapText="1"/>
    </xf>
    <xf numFmtId="0" fontId="31" fillId="2" borderId="0" xfId="4" applyFont="1" applyFill="1"/>
    <xf numFmtId="0" fontId="4" fillId="0" borderId="0" xfId="3" applyFont="1" applyProtection="1"/>
    <xf numFmtId="0" fontId="37" fillId="0" borderId="0" xfId="5" applyFont="1" applyAlignment="1" applyProtection="1"/>
    <xf numFmtId="0" fontId="37" fillId="2" borderId="0" xfId="5" applyFont="1" applyFill="1" applyAlignment="1" applyProtection="1"/>
    <xf numFmtId="0" fontId="31" fillId="0" borderId="0" xfId="2" applyFont="1" applyProtection="1"/>
    <xf numFmtId="0" fontId="32" fillId="0" borderId="0" xfId="2" applyFont="1" applyProtection="1"/>
    <xf numFmtId="0" fontId="32" fillId="0" borderId="0" xfId="2" applyFont="1" applyAlignment="1" applyProtection="1">
      <alignment horizontal="left" wrapText="1"/>
    </xf>
    <xf numFmtId="0" fontId="32" fillId="0" borderId="0" xfId="2" applyFont="1" applyAlignment="1" applyProtection="1">
      <alignment horizontal="left" wrapText="1"/>
    </xf>
  </cellXfs>
  <cellStyles count="6">
    <cellStyle name="Hyperlink" xfId="5" builtinId="8"/>
    <cellStyle name="Normal" xfId="0" builtinId="0"/>
    <cellStyle name="Normal 3" xfId="3"/>
    <cellStyle name="Normal 4" xfId="2"/>
    <cellStyle name="Normal_KSU-Landbuy (05-06 Homework)" xfId="4"/>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10" Type="http://schemas.microsoft.com/office/2006/relationships/vbaProject" Target="vbaProject.bin"/><Relationship Id="rId4" Type="http://schemas.openxmlformats.org/officeDocument/2006/relationships/externalLink" Target="externalLinks/externalLink2.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hyperlink" Target="http://www.AgManager.info" TargetMode="External"/><Relationship Id="rId5" Type="http://schemas.openxmlformats.org/officeDocument/2006/relationships/hyperlink" Target="http://www.ageconomics.k-state.edu/" TargetMode="External"/><Relationship Id="rId4"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11</xdr:col>
      <xdr:colOff>610841</xdr:colOff>
      <xdr:row>1</xdr:row>
      <xdr:rowOff>51766</xdr:rowOff>
    </xdr:from>
    <xdr:ext cx="1077606" cy="937517"/>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16366" y="185116"/>
          <a:ext cx="1077606" cy="937517"/>
        </a:xfrm>
        <a:prstGeom prst="rect">
          <a:avLst/>
        </a:prstGeom>
      </xdr:spPr>
    </xdr:pic>
    <xdr:clientData/>
  </xdr:oneCellAnchor>
  <xdr:oneCellAnchor>
    <xdr:from>
      <xdr:col>0</xdr:col>
      <xdr:colOff>176007</xdr:colOff>
      <xdr:row>44</xdr:row>
      <xdr:rowOff>0</xdr:rowOff>
    </xdr:from>
    <xdr:ext cx="3313043" cy="629900"/>
    <xdr:pic>
      <xdr:nvPicPr>
        <xdr:cNvPr id="3"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6007" y="8620125"/>
          <a:ext cx="3313043" cy="629900"/>
        </a:xfrm>
        <a:prstGeom prst="rect">
          <a:avLst/>
        </a:prstGeom>
      </xdr:spPr>
    </xdr:pic>
    <xdr:clientData/>
  </xdr:oneCellAnchor>
  <xdr:twoCellAnchor editAs="oneCell">
    <xdr:from>
      <xdr:col>1</xdr:col>
      <xdr:colOff>0</xdr:colOff>
      <xdr:row>8</xdr:row>
      <xdr:rowOff>20707</xdr:rowOff>
    </xdr:from>
    <xdr:to>
      <xdr:col>12</xdr:col>
      <xdr:colOff>2468</xdr:colOff>
      <xdr:row>25</xdr:row>
      <xdr:rowOff>155298</xdr:rowOff>
    </xdr:to>
    <xdr:pic>
      <xdr:nvPicPr>
        <xdr:cNvPr id="4" name="Picture 3"/>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543" t="31702" r="3965" b="27502"/>
        <a:stretch/>
      </xdr:blipFill>
      <xdr:spPr>
        <a:xfrm>
          <a:off x="238125" y="1449457"/>
          <a:ext cx="7641518" cy="2849216"/>
        </a:xfrm>
        <a:prstGeom prst="rect">
          <a:avLst/>
        </a:prstGeom>
        <a:ln>
          <a:solidFill>
            <a:sysClr val="windowText" lastClr="000000"/>
          </a:solidFill>
        </a:ln>
      </xdr:spPr>
    </xdr:pic>
    <xdr:clientData/>
  </xdr:twoCellAnchor>
  <xdr:oneCellAnchor>
    <xdr:from>
      <xdr:col>9</xdr:col>
      <xdr:colOff>103532</xdr:colOff>
      <xdr:row>22</xdr:row>
      <xdr:rowOff>113886</xdr:rowOff>
    </xdr:from>
    <xdr:ext cx="2650435" cy="517663"/>
    <xdr:pic>
      <xdr:nvPicPr>
        <xdr:cNvPr id="5" name="Picture 4">
          <a:hlinkClick xmlns:r="http://schemas.openxmlformats.org/officeDocument/2006/relationships" r:id="rId5"/>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218457" y="3771486"/>
          <a:ext cx="2650435" cy="51766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38100</xdr:colOff>
          <xdr:row>2</xdr:row>
          <xdr:rowOff>66675</xdr:rowOff>
        </xdr:from>
        <xdr:to>
          <xdr:col>16</xdr:col>
          <xdr:colOff>809625</xdr:colOff>
          <xdr:row>3</xdr:row>
          <xdr:rowOff>104775</xdr:rowOff>
        </xdr:to>
        <xdr:sp macro="" textlink="">
          <xdr:nvSpPr>
            <xdr:cNvPr id="1043" name="Button 19" hidden="1">
              <a:extLst>
                <a:ext uri="{63B3BB69-23CF-44E3-9099-C40C66FF867C}">
                  <a14:compatExt spid="_x0000_s104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Print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inreid/Documents/Decision%20Tool%20Updates/For%20New%20AgManager/Intro%20Mock-up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obinreid/AppData/Local/Microsoft/Windows/INetCache/Content.Outlook/YF6M2F0Y/KD%20Documents/Risk%20Management/Ag%20Profitability%20Conferences/2006-07/Crop%20schools/GrainSeasonals%20(Jan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hCost"/>
      <sheetName val="HomeWastewaterTreatment"/>
      <sheetName val="PastureRental"/>
      <sheetName val="KSU BuySell (Calf)"/>
      <sheetName val="KSU BuySell (Yrlg)"/>
      <sheetName val="Beef Repl"/>
      <sheetName val="Bull vs AI"/>
      <sheetName val="FeederRisk"/>
      <sheetName val="VegBuffer"/>
      <sheetName val="StreambankStab"/>
      <sheetName val="Dairy Budgets"/>
      <sheetName val="Swine Budgets"/>
      <sheetName val="Beef Budgets"/>
      <sheetName val="SilageStore"/>
      <sheetName val="IrrigationEnergy"/>
      <sheetName val="CustomRates"/>
      <sheetName val="AGRLite"/>
      <sheetName val="SectionControl"/>
      <sheetName val="Sheep Budget"/>
      <sheetName val="Silage Value"/>
      <sheetName val="Income Statement"/>
      <sheetName val="SUPPCOST"/>
      <sheetName val="CashFlow"/>
      <sheetName val="OwnCombine"/>
      <sheetName val="OwnSprayer"/>
      <sheetName val="Option Strategies"/>
      <sheetName val="Building Rent"/>
      <sheetName val="KSU-Lease"/>
      <sheetName val="Spray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Graphs"/>
      <sheetName val="Wheat"/>
      <sheetName val="Corn"/>
      <sheetName val="Milo"/>
      <sheetName val="Soybeans"/>
      <sheetName val="Sheet1"/>
    </sheetNames>
    <sheetDataSet>
      <sheetData sheetId="0">
        <row r="4">
          <cell r="U4" t="str">
            <v>Choice</v>
          </cell>
          <cell r="V4" t="str">
            <v>Region</v>
          </cell>
        </row>
        <row r="5">
          <cell r="U5">
            <v>0</v>
          </cell>
          <cell r="V5" t="str">
            <v>State of</v>
          </cell>
        </row>
        <row r="6">
          <cell r="U6">
            <v>0</v>
          </cell>
          <cell r="V6" t="str">
            <v>Northwest</v>
          </cell>
        </row>
        <row r="7">
          <cell r="U7">
            <v>0</v>
          </cell>
          <cell r="V7" t="str">
            <v>West Central</v>
          </cell>
        </row>
        <row r="8">
          <cell r="U8">
            <v>0</v>
          </cell>
          <cell r="V8" t="str">
            <v>Southwest</v>
          </cell>
        </row>
        <row r="9">
          <cell r="U9">
            <v>0</v>
          </cell>
          <cell r="V9" t="str">
            <v>North Central</v>
          </cell>
        </row>
        <row r="10">
          <cell r="U10">
            <v>0</v>
          </cell>
          <cell r="V10" t="str">
            <v>Central</v>
          </cell>
        </row>
        <row r="11">
          <cell r="U11">
            <v>0</v>
          </cell>
          <cell r="V11" t="str">
            <v>South Central</v>
          </cell>
        </row>
        <row r="12">
          <cell r="U12">
            <v>0</v>
          </cell>
          <cell r="V12" t="str">
            <v>Northeast</v>
          </cell>
        </row>
        <row r="13">
          <cell r="U13">
            <v>1</v>
          </cell>
          <cell r="V13" t="str">
            <v>East Central</v>
          </cell>
        </row>
        <row r="14">
          <cell r="U14">
            <v>0</v>
          </cell>
          <cell r="V14" t="str">
            <v>Southeast</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wgriffin@ksu.edu" TargetMode="External"/><Relationship Id="rId1" Type="http://schemas.openxmlformats.org/officeDocument/2006/relationships/hyperlink" Target="mailto:jardine@k-state.ed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B1:X44"/>
  <sheetViews>
    <sheetView showGridLines="0" tabSelected="1" zoomScale="92" zoomScaleNormal="100" workbookViewId="0">
      <selection activeCell="Q41" sqref="Q41"/>
    </sheetView>
  </sheetViews>
  <sheetFormatPr defaultRowHeight="12.75" x14ac:dyDescent="0.2"/>
  <cols>
    <col min="1" max="1" width="3.5703125" style="43" customWidth="1"/>
    <col min="2" max="10" width="9.140625" style="43" customWidth="1"/>
    <col min="11" max="11" width="5.7109375" style="43" customWidth="1"/>
    <col min="12" max="12" width="26.5703125" style="43" customWidth="1"/>
    <col min="13" max="13" width="3.7109375" style="43" customWidth="1"/>
    <col min="14" max="16384" width="9.140625" style="43"/>
  </cols>
  <sheetData>
    <row r="1" spans="2:24" ht="10.5" customHeight="1" thickBot="1" x14ac:dyDescent="0.25"/>
    <row r="2" spans="2:24" ht="7.5" customHeight="1" x14ac:dyDescent="0.25">
      <c r="B2" s="44"/>
      <c r="C2" s="45"/>
      <c r="D2" s="45"/>
      <c r="E2" s="45"/>
      <c r="F2" s="45"/>
      <c r="G2" s="45"/>
      <c r="H2" s="45"/>
      <c r="I2" s="45"/>
      <c r="J2" s="45"/>
      <c r="K2" s="45"/>
      <c r="L2" s="46"/>
    </row>
    <row r="3" spans="2:24" ht="26.25" x14ac:dyDescent="0.4">
      <c r="B3" s="47" t="s">
        <v>32</v>
      </c>
      <c r="C3" s="48"/>
      <c r="D3" s="48"/>
      <c r="E3" s="48"/>
      <c r="F3" s="48"/>
      <c r="G3" s="48"/>
      <c r="H3" s="49"/>
      <c r="I3" s="49"/>
      <c r="J3" s="50"/>
      <c r="K3" s="50"/>
      <c r="L3" s="51"/>
    </row>
    <row r="4" spans="2:24" ht="18" customHeight="1" x14ac:dyDescent="0.3">
      <c r="B4" s="52"/>
      <c r="C4" s="53"/>
      <c r="D4" s="54"/>
      <c r="E4" s="54"/>
      <c r="F4" s="55"/>
      <c r="G4" s="55"/>
      <c r="H4" s="49"/>
      <c r="I4" s="49"/>
      <c r="J4" s="50"/>
      <c r="K4" s="50"/>
      <c r="L4" s="51"/>
    </row>
    <row r="5" spans="2:24" ht="15.75" customHeight="1" x14ac:dyDescent="0.25">
      <c r="B5" s="56" t="s">
        <v>33</v>
      </c>
      <c r="C5" s="57"/>
      <c r="D5" s="57"/>
      <c r="E5" s="57"/>
      <c r="F5" s="57"/>
      <c r="G5" s="57"/>
      <c r="H5" s="57"/>
      <c r="I5" s="57"/>
      <c r="J5" s="50"/>
      <c r="K5" s="50"/>
      <c r="L5" s="51"/>
      <c r="N5" s="58"/>
      <c r="O5" s="59"/>
      <c r="P5" s="59"/>
      <c r="Q5" s="59"/>
      <c r="R5" s="59"/>
      <c r="S5" s="59"/>
      <c r="T5" s="59"/>
      <c r="U5" s="59"/>
      <c r="V5" s="59"/>
      <c r="W5" s="59"/>
      <c r="X5" s="59"/>
    </row>
    <row r="6" spans="2:24" ht="15.75" x14ac:dyDescent="0.25">
      <c r="B6" s="60"/>
      <c r="C6" s="57"/>
      <c r="D6" s="57"/>
      <c r="E6" s="57"/>
      <c r="F6" s="57"/>
      <c r="G6" s="57"/>
      <c r="H6" s="57"/>
      <c r="I6" s="57"/>
      <c r="J6" s="50"/>
      <c r="K6" s="50"/>
      <c r="L6" s="51"/>
      <c r="N6" s="59"/>
      <c r="O6" s="59"/>
      <c r="P6" s="59"/>
      <c r="Q6" s="59"/>
      <c r="R6" s="59"/>
      <c r="S6" s="59"/>
      <c r="T6" s="59"/>
      <c r="U6" s="59"/>
      <c r="V6" s="59"/>
      <c r="W6" s="59"/>
      <c r="X6" s="59"/>
    </row>
    <row r="7" spans="2:24" ht="5.25" customHeight="1" x14ac:dyDescent="0.25">
      <c r="B7" s="61"/>
      <c r="C7" s="62"/>
      <c r="D7" s="62"/>
      <c r="E7" s="62"/>
      <c r="F7" s="62"/>
      <c r="G7" s="62"/>
      <c r="H7" s="62"/>
      <c r="I7" s="50"/>
      <c r="J7" s="50"/>
      <c r="K7" s="63"/>
      <c r="L7" s="64"/>
    </row>
    <row r="8" spans="2:24" ht="13.5" customHeight="1" thickBot="1" x14ac:dyDescent="0.3">
      <c r="B8" s="65"/>
      <c r="C8" s="66"/>
      <c r="D8" s="67"/>
      <c r="E8" s="68"/>
      <c r="F8" s="69"/>
      <c r="G8" s="70"/>
      <c r="H8" s="70"/>
      <c r="I8" s="70"/>
      <c r="J8" s="70"/>
      <c r="K8" s="71"/>
      <c r="L8" s="72" t="s">
        <v>34</v>
      </c>
      <c r="N8" s="73"/>
    </row>
    <row r="9" spans="2:24" ht="9.75" customHeight="1" x14ac:dyDescent="0.25">
      <c r="B9" s="74"/>
      <c r="C9" s="74"/>
      <c r="D9" s="74"/>
      <c r="E9" s="74"/>
      <c r="F9" s="74"/>
      <c r="G9" s="75"/>
      <c r="H9" s="74"/>
      <c r="I9" s="74"/>
      <c r="J9" s="74"/>
      <c r="K9" s="74"/>
      <c r="L9" s="74"/>
      <c r="N9" s="73"/>
    </row>
    <row r="28" spans="2:12" s="76" customFormat="1" ht="16.5" customHeight="1" x14ac:dyDescent="0.25">
      <c r="B28" s="77" t="s">
        <v>35</v>
      </c>
      <c r="C28" s="78"/>
      <c r="D28" s="78"/>
      <c r="E28" s="78"/>
      <c r="F28" s="79"/>
      <c r="G28" s="80"/>
      <c r="H28" s="79"/>
      <c r="I28" s="79"/>
      <c r="J28" s="79"/>
      <c r="K28" s="79"/>
      <c r="L28" s="79"/>
    </row>
    <row r="29" spans="2:12" ht="15.75" customHeight="1" x14ac:dyDescent="0.2">
      <c r="B29" s="81" t="s">
        <v>36</v>
      </c>
      <c r="C29" s="81"/>
      <c r="D29" s="81"/>
      <c r="E29" s="81"/>
      <c r="F29" s="81"/>
      <c r="G29" s="81"/>
      <c r="H29" s="81"/>
      <c r="I29" s="81"/>
      <c r="J29" s="81"/>
      <c r="K29" s="81"/>
      <c r="L29" s="81"/>
    </row>
    <row r="30" spans="2:12" ht="35.25" customHeight="1" x14ac:dyDescent="0.2">
      <c r="B30" s="81"/>
      <c r="C30" s="81"/>
      <c r="D30" s="81"/>
      <c r="E30" s="81"/>
      <c r="F30" s="81"/>
      <c r="G30" s="81"/>
      <c r="H30" s="81"/>
      <c r="I30" s="81"/>
      <c r="J30" s="81"/>
      <c r="K30" s="81"/>
      <c r="L30" s="81"/>
    </row>
    <row r="31" spans="2:12" ht="31.5" customHeight="1" x14ac:dyDescent="0.2">
      <c r="B31" s="81" t="s">
        <v>37</v>
      </c>
      <c r="C31" s="81"/>
      <c r="D31" s="81"/>
      <c r="E31" s="81"/>
      <c r="F31" s="81"/>
      <c r="G31" s="81"/>
      <c r="H31" s="81"/>
      <c r="I31" s="81"/>
      <c r="J31" s="81"/>
      <c r="K31" s="81"/>
      <c r="L31" s="81"/>
    </row>
    <row r="32" spans="2:12" ht="27" customHeight="1" x14ac:dyDescent="0.2">
      <c r="B32" s="81"/>
      <c r="C32" s="81"/>
      <c r="D32" s="81"/>
      <c r="E32" s="81"/>
      <c r="F32" s="81"/>
      <c r="G32" s="81"/>
      <c r="H32" s="81"/>
      <c r="I32" s="81"/>
      <c r="J32" s="81"/>
      <c r="K32" s="81"/>
      <c r="L32" s="81"/>
    </row>
    <row r="33" spans="2:14" s="76" customFormat="1" ht="28.5" customHeight="1" x14ac:dyDescent="0.25">
      <c r="B33" s="82" t="s">
        <v>38</v>
      </c>
      <c r="C33" s="83"/>
      <c r="D33" s="79"/>
      <c r="E33" s="79"/>
      <c r="F33" s="79"/>
      <c r="G33" s="79"/>
      <c r="H33" s="79"/>
      <c r="I33" s="79"/>
      <c r="J33" s="79"/>
      <c r="K33" s="79"/>
      <c r="L33" s="79"/>
    </row>
    <row r="34" spans="2:14" ht="20.25" customHeight="1" x14ac:dyDescent="0.2">
      <c r="B34" s="84" t="s">
        <v>39</v>
      </c>
      <c r="C34" s="84"/>
      <c r="D34" s="84"/>
      <c r="E34" s="84"/>
      <c r="G34" s="85" t="s">
        <v>40</v>
      </c>
      <c r="H34" s="85"/>
      <c r="I34" s="85"/>
      <c r="J34" s="86"/>
    </row>
    <row r="35" spans="2:14" ht="12.75" customHeight="1" x14ac:dyDescent="0.2">
      <c r="B35" s="84"/>
      <c r="C35" s="84"/>
      <c r="D35" s="84"/>
      <c r="E35" s="84"/>
      <c r="G35" s="85"/>
      <c r="H35" s="85"/>
      <c r="I35" s="85"/>
      <c r="J35" s="86"/>
    </row>
    <row r="36" spans="2:14" s="76" customFormat="1" ht="15.75" x14ac:dyDescent="0.25">
      <c r="B36" s="83" t="s">
        <v>41</v>
      </c>
      <c r="C36" s="83"/>
      <c r="G36" s="87" t="s">
        <v>42</v>
      </c>
      <c r="H36" s="87"/>
      <c r="I36" s="87"/>
      <c r="J36" s="83"/>
      <c r="K36" s="83" t="s">
        <v>43</v>
      </c>
      <c r="M36" s="88"/>
      <c r="N36" s="88"/>
    </row>
    <row r="37" spans="2:14" s="76" customFormat="1" ht="15.75" x14ac:dyDescent="0.25">
      <c r="B37" s="83" t="s">
        <v>44</v>
      </c>
      <c r="C37" s="83"/>
      <c r="G37" s="87" t="s">
        <v>45</v>
      </c>
      <c r="H37" s="87"/>
      <c r="I37" s="87"/>
      <c r="J37" s="83"/>
      <c r="K37" s="83" t="s">
        <v>46</v>
      </c>
      <c r="M37" s="88"/>
      <c r="N37" s="88"/>
    </row>
    <row r="38" spans="2:14" s="76" customFormat="1" ht="15.75" x14ac:dyDescent="0.25">
      <c r="B38" s="83" t="s">
        <v>47</v>
      </c>
      <c r="C38" s="83"/>
      <c r="G38" s="87" t="s">
        <v>47</v>
      </c>
      <c r="H38" s="87"/>
      <c r="I38" s="87"/>
      <c r="J38" s="83"/>
      <c r="K38" s="83" t="s">
        <v>47</v>
      </c>
    </row>
    <row r="39" spans="2:14" s="83" customFormat="1" ht="15.75" x14ac:dyDescent="0.25">
      <c r="B39" s="89" t="s">
        <v>48</v>
      </c>
      <c r="G39" s="90" t="s">
        <v>49</v>
      </c>
      <c r="H39" s="87"/>
      <c r="I39" s="87"/>
    </row>
    <row r="40" spans="2:14" s="76" customFormat="1" ht="15.75" x14ac:dyDescent="0.25">
      <c r="B40" s="83" t="s">
        <v>50</v>
      </c>
      <c r="C40" s="83"/>
      <c r="G40" s="87" t="s">
        <v>51</v>
      </c>
      <c r="H40" s="87"/>
      <c r="I40" s="87"/>
      <c r="J40" s="83"/>
    </row>
    <row r="41" spans="2:14" s="76" customFormat="1" ht="15.75" x14ac:dyDescent="0.25">
      <c r="C41" s="87"/>
      <c r="D41" s="87"/>
      <c r="E41" s="83"/>
      <c r="F41" s="83"/>
    </row>
    <row r="42" spans="2:14" ht="15.75" x14ac:dyDescent="0.25">
      <c r="B42" s="91"/>
      <c r="C42" s="92"/>
      <c r="D42" s="91"/>
      <c r="E42" s="91"/>
      <c r="F42" s="91"/>
      <c r="H42" s="91"/>
      <c r="I42" s="91"/>
      <c r="J42" s="91"/>
      <c r="K42" s="91"/>
      <c r="L42" s="91"/>
    </row>
    <row r="43" spans="2:14" ht="12.75" customHeight="1" x14ac:dyDescent="0.25">
      <c r="B43" s="93" t="s">
        <v>52</v>
      </c>
      <c r="C43" s="93"/>
      <c r="D43" s="93"/>
      <c r="E43" s="93"/>
      <c r="F43" s="93"/>
      <c r="G43" s="93"/>
      <c r="H43" s="93"/>
      <c r="I43" s="93"/>
      <c r="J43" s="93"/>
      <c r="K43" s="93"/>
      <c r="L43" s="93"/>
    </row>
    <row r="44" spans="2:14" ht="16.5" customHeight="1" x14ac:dyDescent="0.25">
      <c r="B44" s="94"/>
      <c r="C44" s="94"/>
      <c r="D44" s="94"/>
      <c r="E44" s="94"/>
      <c r="F44" s="94"/>
      <c r="G44" s="94"/>
      <c r="H44" s="94"/>
      <c r="I44" s="94"/>
      <c r="J44" s="94"/>
      <c r="K44" s="94"/>
      <c r="L44" s="94"/>
    </row>
  </sheetData>
  <sheetProtection algorithmName="SHA-512" hashValue="YkAONw65RXeO4DAtfixVOEiQgL6UGsnzNzMq4HZtpgf+ZR+5VF+odagk374jX9pTpW1CDXo1iC+G3CtqC8FU7g==" saltValue="eBWEvmZ/sVbPlaIvQZtoWg==" spinCount="100000" sheet="1" objects="1" scenarios="1"/>
  <mergeCells count="11">
    <mergeCell ref="B29:L30"/>
    <mergeCell ref="B31:L32"/>
    <mergeCell ref="B34:E35"/>
    <mergeCell ref="G34:I35"/>
    <mergeCell ref="B43:L43"/>
    <mergeCell ref="B5:I6"/>
    <mergeCell ref="N5:X6"/>
    <mergeCell ref="C8:D8"/>
    <mergeCell ref="E8:F8"/>
    <mergeCell ref="N8:N9"/>
    <mergeCell ref="B28:E28"/>
  </mergeCells>
  <hyperlinks>
    <hyperlink ref="G39" r:id="rId1"/>
    <hyperlink ref="B39" r:id="rId2"/>
  </hyperlinks>
  <printOptions horizontalCentered="1"/>
  <pageMargins left="0.75" right="0.75" top="1" bottom="1" header="0.5" footer="0.5"/>
  <pageSetup scale="74" orientation="portrait" r:id="rId3"/>
  <headerFooter alignWithMargins="0">
    <oddHeader>&amp;R&amp;D</oddHeader>
    <oddFooter>&amp;A</oddFooter>
  </headerFooter>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Q29"/>
  <sheetViews>
    <sheetView workbookViewId="0">
      <selection activeCell="W24" sqref="W24"/>
    </sheetView>
  </sheetViews>
  <sheetFormatPr defaultRowHeight="14.25" x14ac:dyDescent="0.2"/>
  <cols>
    <col min="1" max="1" width="6.7109375" style="7" customWidth="1"/>
    <col min="2" max="2" width="2.7109375" style="7" customWidth="1"/>
    <col min="3" max="8" width="10.7109375" style="7" customWidth="1"/>
    <col min="9" max="9" width="4.7109375" style="7" customWidth="1"/>
    <col min="10" max="10" width="2.7109375" style="7" customWidth="1"/>
    <col min="11" max="16" width="10.7109375" style="7" customWidth="1"/>
    <col min="17" max="17" width="12.7109375" style="7" customWidth="1"/>
    <col min="18" max="16384" width="9.140625" style="7"/>
  </cols>
  <sheetData>
    <row r="1" spans="2:17" ht="15" thickBot="1" x14ac:dyDescent="0.25"/>
    <row r="2" spans="2:17" s="8" customFormat="1" ht="20.100000000000001" customHeight="1" thickBot="1" x14ac:dyDescent="0.25">
      <c r="B2" s="10" t="s">
        <v>31</v>
      </c>
      <c r="C2" s="11"/>
      <c r="D2" s="12"/>
      <c r="E2" s="12"/>
      <c r="F2" s="12"/>
      <c r="G2" s="12"/>
      <c r="H2" s="12"/>
      <c r="I2" s="12"/>
      <c r="J2" s="12"/>
      <c r="K2" s="12"/>
      <c r="L2" s="12"/>
      <c r="M2" s="12"/>
      <c r="N2" s="12"/>
      <c r="O2" s="12"/>
      <c r="P2" s="12"/>
      <c r="Q2" s="13" t="s">
        <v>53</v>
      </c>
    </row>
    <row r="3" spans="2:17" ht="15" x14ac:dyDescent="0.25">
      <c r="B3" s="14"/>
      <c r="C3" s="14"/>
      <c r="D3" s="15"/>
      <c r="E3" s="15"/>
      <c r="F3" s="15"/>
      <c r="G3" s="15"/>
      <c r="H3" s="15"/>
      <c r="I3" s="15"/>
      <c r="J3" s="15"/>
      <c r="K3" s="15"/>
      <c r="L3" s="15"/>
      <c r="M3" s="15"/>
      <c r="N3" s="15"/>
      <c r="O3" s="15"/>
      <c r="P3" s="15"/>
      <c r="Q3" s="15"/>
    </row>
    <row r="4" spans="2:17" ht="15" x14ac:dyDescent="0.25">
      <c r="B4" s="16" t="s">
        <v>1</v>
      </c>
      <c r="C4" s="16"/>
      <c r="D4" s="17"/>
      <c r="E4" s="17"/>
      <c r="F4" s="17"/>
      <c r="G4" s="17"/>
      <c r="H4" s="17"/>
      <c r="I4" s="17"/>
      <c r="J4" s="17"/>
      <c r="K4" s="17"/>
      <c r="L4" s="17"/>
      <c r="M4" s="17"/>
      <c r="N4" s="17"/>
      <c r="O4" s="17"/>
      <c r="P4" s="17"/>
      <c r="Q4" s="17"/>
    </row>
    <row r="5" spans="2:17" ht="15" x14ac:dyDescent="0.25">
      <c r="B5" s="18"/>
      <c r="C5" s="15" t="s">
        <v>16</v>
      </c>
      <c r="D5" s="15"/>
      <c r="E5" s="15"/>
      <c r="F5" s="15"/>
      <c r="G5" s="15"/>
      <c r="H5" s="1">
        <v>35</v>
      </c>
      <c r="I5" s="15"/>
      <c r="J5" s="14" t="s">
        <v>18</v>
      </c>
      <c r="K5" s="15"/>
      <c r="L5" s="15"/>
      <c r="M5" s="15"/>
      <c r="N5" s="15"/>
      <c r="O5" s="15"/>
      <c r="P5" s="15"/>
      <c r="Q5" s="15"/>
    </row>
    <row r="6" spans="2:17" x14ac:dyDescent="0.2">
      <c r="B6" s="15"/>
      <c r="C6" s="15" t="s">
        <v>24</v>
      </c>
      <c r="D6" s="15"/>
      <c r="E6" s="15"/>
      <c r="F6" s="15"/>
      <c r="G6" s="15"/>
      <c r="H6" s="2">
        <v>0.15</v>
      </c>
      <c r="I6" s="15"/>
      <c r="J6" s="15"/>
      <c r="K6" s="15"/>
      <c r="L6" s="15"/>
      <c r="M6" s="15"/>
      <c r="N6" s="15"/>
      <c r="O6" s="15"/>
      <c r="P6" s="15"/>
      <c r="Q6" s="15"/>
    </row>
    <row r="7" spans="2:17" x14ac:dyDescent="0.2">
      <c r="B7" s="15"/>
      <c r="C7" s="15" t="s">
        <v>26</v>
      </c>
      <c r="D7" s="15"/>
      <c r="E7" s="15"/>
      <c r="F7" s="15"/>
      <c r="G7" s="15"/>
      <c r="H7" s="19">
        <f>H5*H6</f>
        <v>5.25</v>
      </c>
      <c r="I7" s="15"/>
      <c r="J7" s="15"/>
      <c r="K7" s="20" t="s">
        <v>27</v>
      </c>
      <c r="L7" s="21" t="s">
        <v>16</v>
      </c>
      <c r="M7" s="21"/>
      <c r="N7" s="21"/>
      <c r="O7" s="21"/>
      <c r="P7" s="21"/>
      <c r="Q7" s="15"/>
    </row>
    <row r="8" spans="2:17" x14ac:dyDescent="0.2">
      <c r="B8" s="15"/>
      <c r="C8" s="15" t="s">
        <v>25</v>
      </c>
      <c r="D8" s="15"/>
      <c r="E8" s="15"/>
      <c r="F8" s="15"/>
      <c r="G8" s="15"/>
      <c r="H8" s="22">
        <f>H5*(1+H6)</f>
        <v>40.25</v>
      </c>
      <c r="I8" s="15"/>
      <c r="J8" s="15"/>
      <c r="K8" s="23" t="s">
        <v>17</v>
      </c>
      <c r="L8" s="19">
        <f>M8-P26</f>
        <v>25</v>
      </c>
      <c r="M8" s="19">
        <f>N8-P26</f>
        <v>30</v>
      </c>
      <c r="N8" s="19">
        <f>H5</f>
        <v>35</v>
      </c>
      <c r="O8" s="19">
        <f>N8+P26</f>
        <v>40</v>
      </c>
      <c r="P8" s="19">
        <f>O8+P26</f>
        <v>45</v>
      </c>
      <c r="Q8" s="15"/>
    </row>
    <row r="9" spans="2:17" x14ac:dyDescent="0.2">
      <c r="B9" s="15"/>
      <c r="C9" s="15" t="s">
        <v>30</v>
      </c>
      <c r="D9" s="15"/>
      <c r="E9" s="15"/>
      <c r="F9" s="15"/>
      <c r="G9" s="15"/>
      <c r="H9" s="3">
        <v>4</v>
      </c>
      <c r="I9" s="15"/>
      <c r="J9" s="15"/>
      <c r="K9" s="25">
        <f>K10-P27</f>
        <v>3.5</v>
      </c>
      <c r="L9" s="26">
        <f t="shared" ref="L9:P13" si="0">(L$8*$H$6*($K9-$H$12)+$H$17)-($H$10+$H$11+$H$23)</f>
        <v>-7.9</v>
      </c>
      <c r="M9" s="27">
        <f t="shared" si="0"/>
        <v>-5.3800000000000008</v>
      </c>
      <c r="N9" s="27">
        <f t="shared" si="0"/>
        <v>-2.8599999999999994</v>
      </c>
      <c r="O9" s="27">
        <f t="shared" si="0"/>
        <v>-0.33999999999999986</v>
      </c>
      <c r="P9" s="28">
        <f t="shared" si="0"/>
        <v>2.1799999999999997</v>
      </c>
      <c r="Q9" s="15"/>
    </row>
    <row r="10" spans="2:17" x14ac:dyDescent="0.2">
      <c r="B10" s="15"/>
      <c r="C10" s="15" t="s">
        <v>2</v>
      </c>
      <c r="D10" s="15"/>
      <c r="E10" s="15"/>
      <c r="F10" s="15"/>
      <c r="G10" s="15"/>
      <c r="H10" s="3">
        <v>15</v>
      </c>
      <c r="I10" s="15"/>
      <c r="J10" s="15"/>
      <c r="K10" s="25">
        <f>K11-P27</f>
        <v>3.75</v>
      </c>
      <c r="L10" s="29">
        <f t="shared" si="0"/>
        <v>-6.9625000000000004</v>
      </c>
      <c r="M10" s="30">
        <f t="shared" si="0"/>
        <v>-4.254999999999999</v>
      </c>
      <c r="N10" s="30">
        <f t="shared" si="0"/>
        <v>-1.5474999999999994</v>
      </c>
      <c r="O10" s="30">
        <f t="shared" si="0"/>
        <v>1.1600000000000001</v>
      </c>
      <c r="P10" s="31">
        <f t="shared" si="0"/>
        <v>3.8674999999999997</v>
      </c>
      <c r="Q10" s="15"/>
    </row>
    <row r="11" spans="2:17" x14ac:dyDescent="0.2">
      <c r="B11" s="15"/>
      <c r="C11" s="15" t="s">
        <v>3</v>
      </c>
      <c r="D11" s="15"/>
      <c r="E11" s="15"/>
      <c r="F11" s="15"/>
      <c r="G11" s="15"/>
      <c r="H11" s="3">
        <v>5.5</v>
      </c>
      <c r="I11" s="15"/>
      <c r="J11" s="15"/>
      <c r="K11" s="25">
        <f>H9</f>
        <v>4</v>
      </c>
      <c r="L11" s="29">
        <f t="shared" si="0"/>
        <v>-6.0250000000000004</v>
      </c>
      <c r="M11" s="30">
        <f t="shared" si="0"/>
        <v>-3.129999999999999</v>
      </c>
      <c r="N11" s="30">
        <f t="shared" si="0"/>
        <v>-0.23499999999999943</v>
      </c>
      <c r="O11" s="30">
        <f t="shared" si="0"/>
        <v>2.66</v>
      </c>
      <c r="P11" s="31">
        <f t="shared" si="0"/>
        <v>5.5549999999999997</v>
      </c>
      <c r="Q11" s="15"/>
    </row>
    <row r="12" spans="2:17" x14ac:dyDescent="0.2">
      <c r="B12" s="17"/>
      <c r="C12" s="17" t="s">
        <v>4</v>
      </c>
      <c r="D12" s="17"/>
      <c r="E12" s="17"/>
      <c r="F12" s="17"/>
      <c r="G12" s="17"/>
      <c r="H12" s="4">
        <v>0.14000000000000001</v>
      </c>
      <c r="I12" s="15"/>
      <c r="J12" s="15"/>
      <c r="K12" s="25">
        <f>K11+P27</f>
        <v>4.25</v>
      </c>
      <c r="L12" s="29">
        <f t="shared" si="0"/>
        <v>-5.0874999999999986</v>
      </c>
      <c r="M12" s="30">
        <f t="shared" si="0"/>
        <v>-2.004999999999999</v>
      </c>
      <c r="N12" s="30">
        <f t="shared" si="0"/>
        <v>1.0775000000000006</v>
      </c>
      <c r="O12" s="30">
        <f t="shared" si="0"/>
        <v>4.1600000000000037</v>
      </c>
      <c r="P12" s="31">
        <f t="shared" si="0"/>
        <v>7.2425000000000033</v>
      </c>
      <c r="Q12" s="15"/>
    </row>
    <row r="13" spans="2:17" x14ac:dyDescent="0.2">
      <c r="B13" s="15"/>
      <c r="C13" s="15"/>
      <c r="D13" s="15"/>
      <c r="E13" s="15"/>
      <c r="F13" s="15"/>
      <c r="G13" s="15"/>
      <c r="H13" s="24"/>
      <c r="I13" s="15"/>
      <c r="J13" s="15"/>
      <c r="K13" s="25">
        <f>K12+P27</f>
        <v>4.5</v>
      </c>
      <c r="L13" s="32">
        <f t="shared" si="0"/>
        <v>-4.1499999999999986</v>
      </c>
      <c r="M13" s="33">
        <f t="shared" si="0"/>
        <v>-0.87999999999999901</v>
      </c>
      <c r="N13" s="33">
        <f t="shared" si="0"/>
        <v>2.3900000000000006</v>
      </c>
      <c r="O13" s="33">
        <f t="shared" si="0"/>
        <v>5.6600000000000037</v>
      </c>
      <c r="P13" s="34">
        <f t="shared" si="0"/>
        <v>8.9300000000000033</v>
      </c>
      <c r="Q13" s="15"/>
    </row>
    <row r="14" spans="2:17" ht="15.75" thickBot="1" x14ac:dyDescent="0.3">
      <c r="B14" s="35" t="s">
        <v>0</v>
      </c>
      <c r="C14" s="35"/>
      <c r="D14" s="36"/>
      <c r="E14" s="36"/>
      <c r="F14" s="36"/>
      <c r="G14" s="36"/>
      <c r="H14" s="36"/>
      <c r="I14" s="15"/>
      <c r="J14" s="15"/>
      <c r="K14" s="20"/>
      <c r="L14" s="15"/>
      <c r="M14" s="15"/>
      <c r="N14" s="15"/>
      <c r="O14" s="15"/>
      <c r="P14" s="15"/>
      <c r="Q14" s="15"/>
    </row>
    <row r="15" spans="2:17" ht="15" x14ac:dyDescent="0.25">
      <c r="B15" s="37" t="s">
        <v>7</v>
      </c>
      <c r="C15" s="37"/>
      <c r="D15" s="15"/>
      <c r="E15" s="15"/>
      <c r="F15" s="15"/>
      <c r="G15" s="15"/>
      <c r="H15" s="15"/>
      <c r="I15" s="15"/>
      <c r="J15" s="14" t="s">
        <v>18</v>
      </c>
      <c r="K15" s="20"/>
      <c r="L15" s="15"/>
      <c r="M15" s="15"/>
      <c r="N15" s="15"/>
      <c r="O15" s="15"/>
      <c r="P15" s="15"/>
      <c r="Q15" s="15"/>
    </row>
    <row r="16" spans="2:17" x14ac:dyDescent="0.2">
      <c r="B16" s="15"/>
      <c r="C16" s="15" t="s">
        <v>5</v>
      </c>
      <c r="D16" s="15"/>
      <c r="E16" s="15"/>
      <c r="F16" s="15"/>
      <c r="G16" s="15"/>
      <c r="H16" s="38">
        <f>(H8-H5)*H9</f>
        <v>21</v>
      </c>
      <c r="I16" s="15"/>
      <c r="J16" s="15"/>
      <c r="K16" s="15"/>
      <c r="L16" s="15"/>
      <c r="M16" s="15"/>
      <c r="N16" s="15"/>
      <c r="O16" s="15"/>
      <c r="P16" s="15"/>
      <c r="Q16" s="15"/>
    </row>
    <row r="17" spans="2:17" x14ac:dyDescent="0.2">
      <c r="B17" s="15"/>
      <c r="C17" s="15" t="s">
        <v>6</v>
      </c>
      <c r="D17" s="15"/>
      <c r="E17" s="15"/>
      <c r="F17" s="15"/>
      <c r="G17" s="15"/>
      <c r="H17" s="3">
        <v>0</v>
      </c>
      <c r="I17" s="15"/>
      <c r="J17" s="15"/>
      <c r="K17" s="20" t="s">
        <v>20</v>
      </c>
      <c r="L17" s="21" t="s">
        <v>16</v>
      </c>
      <c r="M17" s="21"/>
      <c r="N17" s="21"/>
      <c r="O17" s="21"/>
      <c r="P17" s="21"/>
      <c r="Q17" s="20" t="s">
        <v>22</v>
      </c>
    </row>
    <row r="18" spans="2:17" x14ac:dyDescent="0.2">
      <c r="B18" s="15"/>
      <c r="C18" s="15" t="s">
        <v>8</v>
      </c>
      <c r="D18" s="15"/>
      <c r="E18" s="15"/>
      <c r="F18" s="15"/>
      <c r="G18" s="15"/>
      <c r="H18" s="39">
        <f>H16+H17</f>
        <v>21</v>
      </c>
      <c r="I18" s="15"/>
      <c r="J18" s="15"/>
      <c r="K18" s="23" t="s">
        <v>21</v>
      </c>
      <c r="L18" s="19">
        <f>L8</f>
        <v>25</v>
      </c>
      <c r="M18" s="19">
        <f>M8</f>
        <v>30</v>
      </c>
      <c r="N18" s="19">
        <f>N8</f>
        <v>35</v>
      </c>
      <c r="O18" s="19">
        <f>O8</f>
        <v>40</v>
      </c>
      <c r="P18" s="19">
        <f>P8</f>
        <v>45</v>
      </c>
      <c r="Q18" s="23" t="s">
        <v>23</v>
      </c>
    </row>
    <row r="19" spans="2:17" x14ac:dyDescent="0.2">
      <c r="B19" s="15"/>
      <c r="C19" s="15"/>
      <c r="D19" s="15"/>
      <c r="E19" s="15"/>
      <c r="F19" s="15"/>
      <c r="G19" s="15"/>
      <c r="H19" s="15"/>
      <c r="I19" s="15"/>
      <c r="J19" s="15"/>
      <c r="K19" s="25">
        <f>K20-P28</f>
        <v>11</v>
      </c>
      <c r="L19" s="26">
        <f>(L$8*$H$6*($H$9-$H$12)+$H$17)-($K19+$H$11+$H$23)</f>
        <v>-2.0250000000000004</v>
      </c>
      <c r="M19" s="27">
        <f>(M$8*$H$6*($H$9-$H$12)+$H$17)-($K19+$H$11+$H$23)</f>
        <v>0.87000000000000099</v>
      </c>
      <c r="N19" s="27">
        <f>(N$8*$H$6*($H$9-$H$12)+$H$17)-($K19+$H$11+$H$23)</f>
        <v>3.7650000000000006</v>
      </c>
      <c r="O19" s="27">
        <f>(O$8*$H$6*($H$9-$H$12)+$H$17)-($K19+$H$11+$H$23)</f>
        <v>6.66</v>
      </c>
      <c r="P19" s="28">
        <f>(P$8*$H$6*($H$9-$H$12)+$H$17)-($K19+$H$11+$H$23)</f>
        <v>9.5549999999999997</v>
      </c>
      <c r="Q19" s="40">
        <f>(K19+H$11+H$23)/(H$9-H$12)</f>
        <v>4.2746113989637307</v>
      </c>
    </row>
    <row r="20" spans="2:17" x14ac:dyDescent="0.2">
      <c r="B20" s="37" t="s">
        <v>9</v>
      </c>
      <c r="C20" s="37"/>
      <c r="D20" s="15"/>
      <c r="E20" s="15"/>
      <c r="F20" s="15"/>
      <c r="G20" s="15"/>
      <c r="H20" s="15"/>
      <c r="I20" s="15"/>
      <c r="J20" s="15"/>
      <c r="K20" s="25">
        <f>K21-P28</f>
        <v>13</v>
      </c>
      <c r="L20" s="29">
        <f t="shared" ref="L20:P23" si="1">(L$8*$H$6*($H$9-$H$12)+$H$17)-($K20+$H$11+$H$23)</f>
        <v>-4.0250000000000004</v>
      </c>
      <c r="M20" s="30">
        <f t="shared" si="1"/>
        <v>-1.129999999999999</v>
      </c>
      <c r="N20" s="30">
        <f t="shared" si="1"/>
        <v>1.7650000000000006</v>
      </c>
      <c r="O20" s="30">
        <f t="shared" si="1"/>
        <v>4.66</v>
      </c>
      <c r="P20" s="31">
        <f t="shared" si="1"/>
        <v>7.5549999999999997</v>
      </c>
      <c r="Q20" s="40">
        <f>(K20+H$11+H$23)/(H$9-H$12)</f>
        <v>4.7927461139896375</v>
      </c>
    </row>
    <row r="21" spans="2:17" x14ac:dyDescent="0.2">
      <c r="B21" s="15"/>
      <c r="C21" s="15" t="s">
        <v>15</v>
      </c>
      <c r="D21" s="15"/>
      <c r="E21" s="15"/>
      <c r="F21" s="15"/>
      <c r="G21" s="15"/>
      <c r="H21" s="38">
        <f>H10+H11</f>
        <v>20.5</v>
      </c>
      <c r="I21" s="15"/>
      <c r="J21" s="15"/>
      <c r="K21" s="25">
        <f>H10</f>
        <v>15</v>
      </c>
      <c r="L21" s="29">
        <f t="shared" si="1"/>
        <v>-6.0250000000000004</v>
      </c>
      <c r="M21" s="30">
        <f t="shared" si="1"/>
        <v>-3.129999999999999</v>
      </c>
      <c r="N21" s="30">
        <f t="shared" si="1"/>
        <v>-0.23499999999999943</v>
      </c>
      <c r="O21" s="30">
        <f t="shared" si="1"/>
        <v>2.66</v>
      </c>
      <c r="P21" s="31">
        <f t="shared" si="1"/>
        <v>5.5549999999999997</v>
      </c>
      <c r="Q21" s="40">
        <f>(K21+H$11+H$23)/(H$9-H$12)</f>
        <v>5.3108808290155443</v>
      </c>
    </row>
    <row r="22" spans="2:17" x14ac:dyDescent="0.2">
      <c r="B22" s="15"/>
      <c r="C22" s="15" t="s">
        <v>10</v>
      </c>
      <c r="D22" s="15"/>
      <c r="E22" s="15"/>
      <c r="F22" s="15"/>
      <c r="G22" s="15"/>
      <c r="H22" s="38">
        <f>(H8-H5)*H12</f>
        <v>0.7350000000000001</v>
      </c>
      <c r="I22" s="15"/>
      <c r="J22" s="15"/>
      <c r="K22" s="25">
        <f>K21+P28</f>
        <v>17</v>
      </c>
      <c r="L22" s="29">
        <f t="shared" si="1"/>
        <v>-8.0250000000000004</v>
      </c>
      <c r="M22" s="30">
        <f t="shared" si="1"/>
        <v>-5.129999999999999</v>
      </c>
      <c r="N22" s="30">
        <f t="shared" si="1"/>
        <v>-2.2349999999999994</v>
      </c>
      <c r="O22" s="30">
        <f t="shared" si="1"/>
        <v>0.66000000000000014</v>
      </c>
      <c r="P22" s="31">
        <f t="shared" si="1"/>
        <v>3.5549999999999997</v>
      </c>
      <c r="Q22" s="40">
        <f>(K22+H$11+H$23)/(H$9-H$12)</f>
        <v>5.8290155440414511</v>
      </c>
    </row>
    <row r="23" spans="2:17" x14ac:dyDescent="0.2">
      <c r="B23" s="15"/>
      <c r="C23" s="15" t="s">
        <v>6</v>
      </c>
      <c r="D23" s="15"/>
      <c r="E23" s="15"/>
      <c r="F23" s="15"/>
      <c r="G23" s="15"/>
      <c r="H23" s="3">
        <v>0</v>
      </c>
      <c r="I23" s="15"/>
      <c r="J23" s="15"/>
      <c r="K23" s="25">
        <f>K22+P28</f>
        <v>19</v>
      </c>
      <c r="L23" s="32">
        <f t="shared" si="1"/>
        <v>-10.025</v>
      </c>
      <c r="M23" s="33">
        <f t="shared" si="1"/>
        <v>-7.129999999999999</v>
      </c>
      <c r="N23" s="33">
        <f t="shared" si="1"/>
        <v>-4.2349999999999994</v>
      </c>
      <c r="O23" s="33">
        <f t="shared" si="1"/>
        <v>-1.3399999999999999</v>
      </c>
      <c r="P23" s="34">
        <f t="shared" si="1"/>
        <v>1.5549999999999997</v>
      </c>
      <c r="Q23" s="40">
        <f>(K23+H$11+H$23)/(H$9-H$12)</f>
        <v>6.3471502590673579</v>
      </c>
    </row>
    <row r="24" spans="2:17" x14ac:dyDescent="0.2">
      <c r="B24" s="17"/>
      <c r="C24" s="17" t="s">
        <v>11</v>
      </c>
      <c r="D24" s="17"/>
      <c r="E24" s="17"/>
      <c r="F24" s="17"/>
      <c r="G24" s="17"/>
      <c r="H24" s="33">
        <f>SUM(H21:H23)</f>
        <v>21.234999999999999</v>
      </c>
      <c r="I24" s="15"/>
      <c r="J24" s="15"/>
      <c r="K24" s="15"/>
      <c r="L24" s="15"/>
      <c r="M24" s="15"/>
      <c r="N24" s="15"/>
      <c r="O24" s="15"/>
      <c r="P24" s="15"/>
      <c r="Q24" s="15"/>
    </row>
    <row r="25" spans="2:17" x14ac:dyDescent="0.2">
      <c r="B25" s="15"/>
      <c r="C25" s="15"/>
      <c r="D25" s="15"/>
      <c r="E25" s="15"/>
      <c r="F25" s="15"/>
      <c r="G25" s="15"/>
      <c r="H25" s="15"/>
      <c r="I25" s="15"/>
      <c r="J25" s="15"/>
      <c r="K25" s="15"/>
      <c r="L25" s="15"/>
      <c r="M25" s="15"/>
      <c r="N25" s="15"/>
      <c r="O25" s="15"/>
      <c r="P25" s="15"/>
      <c r="Q25" s="15"/>
    </row>
    <row r="26" spans="2:17" ht="15" x14ac:dyDescent="0.25">
      <c r="B26" s="14" t="s">
        <v>12</v>
      </c>
      <c r="C26" s="15"/>
      <c r="D26" s="15"/>
      <c r="E26" s="15"/>
      <c r="F26" s="15"/>
      <c r="G26" s="15"/>
      <c r="H26" s="39">
        <f>H18-H24</f>
        <v>-0.23499999999999943</v>
      </c>
      <c r="I26" s="15"/>
      <c r="J26" s="15"/>
      <c r="K26" s="15" t="s">
        <v>28</v>
      </c>
      <c r="L26" s="15"/>
      <c r="M26" s="15"/>
      <c r="N26" s="15"/>
      <c r="O26" s="15"/>
      <c r="P26" s="1">
        <v>5</v>
      </c>
      <c r="Q26" s="15"/>
    </row>
    <row r="27" spans="2:17" ht="15" x14ac:dyDescent="0.25">
      <c r="B27" s="14" t="s">
        <v>14</v>
      </c>
      <c r="C27" s="15"/>
      <c r="D27" s="15"/>
      <c r="E27" s="15"/>
      <c r="F27" s="15"/>
      <c r="G27" s="15"/>
      <c r="H27" s="41">
        <f>(H10+H11+H23)/(H9-H12)</f>
        <v>5.3108808290155443</v>
      </c>
      <c r="I27" s="15"/>
      <c r="J27" s="15"/>
      <c r="K27" s="15" t="s">
        <v>29</v>
      </c>
      <c r="L27" s="15"/>
      <c r="M27" s="15"/>
      <c r="N27" s="15"/>
      <c r="O27" s="15"/>
      <c r="P27" s="6">
        <v>0.25</v>
      </c>
      <c r="Q27" s="15"/>
    </row>
    <row r="28" spans="2:17" ht="15.75" thickBot="1" x14ac:dyDescent="0.3">
      <c r="B28" s="35" t="s">
        <v>13</v>
      </c>
      <c r="C28" s="36"/>
      <c r="D28" s="36"/>
      <c r="E28" s="36"/>
      <c r="F28" s="36"/>
      <c r="G28" s="36"/>
      <c r="H28" s="42">
        <f>H27/H5</f>
        <v>0.15173945225758698</v>
      </c>
      <c r="I28" s="36"/>
      <c r="J28" s="36"/>
      <c r="K28" s="36" t="s">
        <v>19</v>
      </c>
      <c r="L28" s="36"/>
      <c r="M28" s="36"/>
      <c r="N28" s="36"/>
      <c r="O28" s="36"/>
      <c r="P28" s="5">
        <v>2</v>
      </c>
      <c r="Q28" s="36"/>
    </row>
    <row r="29" spans="2:17" x14ac:dyDescent="0.2">
      <c r="B29" s="9"/>
      <c r="C29" s="9"/>
      <c r="D29" s="9"/>
      <c r="E29" s="9"/>
      <c r="F29" s="9"/>
      <c r="G29" s="9"/>
      <c r="H29" s="9"/>
      <c r="I29" s="9"/>
      <c r="J29" s="9"/>
      <c r="K29" s="9"/>
      <c r="L29" s="9"/>
      <c r="M29" s="9"/>
      <c r="N29" s="9"/>
      <c r="O29" s="9"/>
      <c r="P29" s="9"/>
      <c r="Q29" s="9"/>
    </row>
  </sheetData>
  <sheetProtection algorithmName="SHA-512" hashValue="p9oyO7i2PMCfSYuD/01MnJ0njCQSvmGIUMZLdg1ZSR9ym6HIIpDBVnOkZRhnccaWBBzqezcURY0P07IO1AewxQ==" saltValue="rloqkXPYTBMFMjMhxILWYA==" spinCount="100000" sheet="1" objects="1" scenarios="1"/>
  <phoneticPr fontId="2" type="noConversion"/>
  <pageMargins left="0.75" right="0.75" top="1" bottom="1" header="0.5" footer="0.5"/>
  <pageSetup scale="7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43" r:id="rId4" name="Button 19">
              <controlPr defaultSize="0" print="0" autoFill="0" autoPict="0" macro="[0]!PrintPage">
                <anchor moveWithCells="1" sizeWithCells="1">
                  <from>
                    <xdr:col>16</xdr:col>
                    <xdr:colOff>38100</xdr:colOff>
                    <xdr:row>2</xdr:row>
                    <xdr:rowOff>66675</xdr:rowOff>
                  </from>
                  <to>
                    <xdr:col>16</xdr:col>
                    <xdr:colOff>809625</xdr:colOff>
                    <xdr:row>3</xdr:row>
                    <xdr:rowOff>104775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Intro</vt:lpstr>
      <vt:lpstr>Spraying economics</vt:lpstr>
      <vt:lpstr>Intro!Print_Area</vt:lpstr>
    </vt:vector>
  </TitlesOfParts>
  <Company>Kansas State University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Dhuyvetter</dc:creator>
  <dc:description>Password int&amp;off</dc:description>
  <cp:lastModifiedBy>robinreid</cp:lastModifiedBy>
  <cp:lastPrinted>2007-08-21T21:18:00Z</cp:lastPrinted>
  <dcterms:created xsi:type="dcterms:W3CDTF">2007-08-21T16:45:38Z</dcterms:created>
  <dcterms:modified xsi:type="dcterms:W3CDTF">2016-07-08T16:36:57Z</dcterms:modified>
</cp:coreProperties>
</file>