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gEcon1-Grain Marketing &amp; Risk Mgmt\Grain Mkt Analysis &amp; Outlook\Grain Mkt Outlook 2007+\Grain Market Outlook Resources - Materials\"/>
    </mc:Choice>
  </mc:AlternateContent>
  <bookViews>
    <workbookView xWindow="-48" yWindow="5832" windowWidth="20736" windowHeight="5208" firstSheet="1" activeTab="4"/>
  </bookViews>
  <sheets>
    <sheet name="USDA Reports vs Trade Estimates" sheetId="6" r:id="rId1"/>
    <sheet name="World Wheat S-D" sheetId="7" r:id="rId2"/>
    <sheet name="World Coarse Grain S-D" sheetId="11" r:id="rId3"/>
    <sheet name="World Corn S-D" sheetId="13" r:id="rId4"/>
    <sheet name="World Soybean S-D" sheetId="12" r:id="rId5"/>
  </sheets>
  <calcPr calcId="162913" iterate="1"/>
  <fileRecoveryPr repairLoad="1"/>
</workbook>
</file>

<file path=xl/calcChain.xml><?xml version="1.0" encoding="utf-8"?>
<calcChain xmlns="http://schemas.openxmlformats.org/spreadsheetml/2006/main">
  <c r="G37" i="6" l="1"/>
  <c r="F37" i="6"/>
  <c r="D37" i="6"/>
  <c r="C37" i="6"/>
  <c r="D89" i="6"/>
  <c r="M96" i="6"/>
  <c r="M94" i="6"/>
  <c r="M92" i="6"/>
  <c r="M90" i="6"/>
  <c r="G35" i="6"/>
  <c r="F35" i="6"/>
  <c r="D35" i="6"/>
  <c r="C35" i="6"/>
  <c r="G34" i="6"/>
  <c r="F34" i="6"/>
  <c r="D34" i="6"/>
  <c r="C34" i="6"/>
  <c r="G33" i="6"/>
  <c r="F33" i="6"/>
  <c r="D33" i="6"/>
  <c r="C33" i="6"/>
  <c r="G32" i="6"/>
  <c r="F32" i="6"/>
  <c r="D32" i="6"/>
  <c r="C32" i="6"/>
  <c r="O25" i="6"/>
  <c r="N25" i="6"/>
  <c r="L25" i="6"/>
  <c r="K25" i="6"/>
  <c r="I25" i="6"/>
  <c r="G25" i="6"/>
  <c r="E25" i="6"/>
  <c r="D25" i="6"/>
  <c r="O95" i="6"/>
  <c r="N95" i="6"/>
  <c r="O93" i="6"/>
  <c r="N93" i="6"/>
  <c r="O91" i="6"/>
  <c r="N91" i="6"/>
  <c r="L95" i="6"/>
  <c r="K95" i="6"/>
  <c r="L93" i="6"/>
  <c r="K93" i="6"/>
  <c r="L91" i="6"/>
  <c r="K91" i="6"/>
  <c r="I95" i="6"/>
  <c r="G95" i="6"/>
  <c r="E95" i="6"/>
  <c r="D95" i="6"/>
  <c r="I93" i="6"/>
  <c r="G93" i="6"/>
  <c r="E93" i="6"/>
  <c r="D93" i="6"/>
  <c r="I91" i="6"/>
  <c r="G91" i="6"/>
  <c r="E91" i="6"/>
  <c r="D91" i="6"/>
  <c r="O89" i="6"/>
  <c r="N89" i="6"/>
  <c r="L89" i="6"/>
  <c r="K89" i="6"/>
  <c r="I89" i="6"/>
  <c r="G89" i="6"/>
  <c r="E89" i="6"/>
  <c r="C159" i="12" l="1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K56" i="12"/>
  <c r="K57" i="12"/>
  <c r="D140" i="12"/>
  <c r="D139" i="12"/>
  <c r="D138" i="12"/>
  <c r="D135" i="12"/>
  <c r="D134" i="12"/>
  <c r="D133" i="12"/>
  <c r="D132" i="12"/>
  <c r="D131" i="12"/>
  <c r="D130" i="12"/>
  <c r="D129" i="12"/>
  <c r="D128" i="12"/>
  <c r="D127" i="12"/>
  <c r="D113" i="12"/>
  <c r="D100" i="12"/>
  <c r="D99" i="12"/>
  <c r="D98" i="12"/>
  <c r="D95" i="12"/>
  <c r="D94" i="12"/>
  <c r="D93" i="12"/>
  <c r="D92" i="12"/>
  <c r="D91" i="12"/>
  <c r="D90" i="12"/>
  <c r="D89" i="12"/>
  <c r="D88" i="12"/>
  <c r="D87" i="12"/>
  <c r="D80" i="12"/>
  <c r="D79" i="12"/>
  <c r="D78" i="12"/>
  <c r="D75" i="12"/>
  <c r="D74" i="12"/>
  <c r="D73" i="12"/>
  <c r="D72" i="12"/>
  <c r="D71" i="12"/>
  <c r="D70" i="12"/>
  <c r="D69" i="12"/>
  <c r="D68" i="12"/>
  <c r="D67" i="12"/>
  <c r="D60" i="12"/>
  <c r="D59" i="12"/>
  <c r="D58" i="12"/>
  <c r="D55" i="12"/>
  <c r="D54" i="12"/>
  <c r="D53" i="12"/>
  <c r="D52" i="12"/>
  <c r="D51" i="12"/>
  <c r="D50" i="12"/>
  <c r="D49" i="12"/>
  <c r="D48" i="12"/>
  <c r="D47" i="12"/>
  <c r="D40" i="12"/>
  <c r="D39" i="12"/>
  <c r="D38" i="12"/>
  <c r="D35" i="12"/>
  <c r="D34" i="12"/>
  <c r="D33" i="12"/>
  <c r="D32" i="12"/>
  <c r="D31" i="12"/>
  <c r="D30" i="12"/>
  <c r="D29" i="12"/>
  <c r="D28" i="12"/>
  <c r="D27" i="12"/>
  <c r="D20" i="12"/>
  <c r="D19" i="12"/>
  <c r="D18" i="12"/>
  <c r="D15" i="12"/>
  <c r="D14" i="12"/>
  <c r="D13" i="12"/>
  <c r="D12" i="12"/>
  <c r="D11" i="12"/>
  <c r="D10" i="12"/>
  <c r="D9" i="12"/>
  <c r="D8" i="12"/>
  <c r="D7" i="12"/>
  <c r="B192" i="11"/>
  <c r="C168" i="11"/>
  <c r="C167" i="11"/>
  <c r="C166" i="11"/>
  <c r="C169" i="11" s="1"/>
  <c r="C165" i="11"/>
  <c r="C164" i="11"/>
  <c r="C163" i="11"/>
  <c r="C162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D196" i="11"/>
  <c r="D195" i="11"/>
  <c r="D194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40" i="11"/>
  <c r="D139" i="11"/>
  <c r="D138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2" i="11"/>
  <c r="D111" i="11"/>
  <c r="D110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84" i="11"/>
  <c r="D83" i="11"/>
  <c r="D82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56" i="11"/>
  <c r="D55" i="11"/>
  <c r="D54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28" i="11"/>
  <c r="D27" i="11"/>
  <c r="D26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H111" i="13" l="1"/>
  <c r="I111" i="13"/>
  <c r="J111" i="13"/>
  <c r="L111" i="13"/>
  <c r="M111" i="13"/>
  <c r="C199" i="7"/>
  <c r="G199" i="7"/>
  <c r="K24" i="11" l="1"/>
  <c r="K25" i="11"/>
  <c r="K29" i="11"/>
  <c r="F24" i="11"/>
  <c r="F25" i="11"/>
  <c r="F29" i="11"/>
  <c r="K16" i="12" l="1"/>
  <c r="K17" i="12"/>
  <c r="K36" i="12"/>
  <c r="K37" i="12"/>
  <c r="K198" i="7" l="1"/>
  <c r="F198" i="7"/>
  <c r="K188" i="7"/>
  <c r="K187" i="7"/>
  <c r="F188" i="7"/>
  <c r="F187" i="7"/>
  <c r="K142" i="7"/>
  <c r="F142" i="7"/>
  <c r="K132" i="7"/>
  <c r="K131" i="7"/>
  <c r="F132" i="7"/>
  <c r="F131" i="7"/>
  <c r="K114" i="7"/>
  <c r="F114" i="7"/>
  <c r="K104" i="7"/>
  <c r="K103" i="7"/>
  <c r="F104" i="7"/>
  <c r="F103" i="7"/>
  <c r="K86" i="7"/>
  <c r="F86" i="7"/>
  <c r="K76" i="7"/>
  <c r="K75" i="7"/>
  <c r="F76" i="7"/>
  <c r="F75" i="7"/>
  <c r="K58" i="7"/>
  <c r="F58" i="7"/>
  <c r="K48" i="7"/>
  <c r="K47" i="7"/>
  <c r="F48" i="7"/>
  <c r="F47" i="7"/>
  <c r="K29" i="7"/>
  <c r="F29" i="7"/>
  <c r="K19" i="7"/>
  <c r="K18" i="7"/>
  <c r="F19" i="7"/>
  <c r="F18" i="7"/>
  <c r="K23" i="13"/>
  <c r="K24" i="13"/>
  <c r="B131" i="7" l="1"/>
  <c r="D192" i="11" l="1"/>
  <c r="B187" i="7" l="1"/>
  <c r="B24" i="11" l="1"/>
  <c r="D24" i="11" s="1"/>
  <c r="H7" i="12" l="1"/>
  <c r="I7" i="12"/>
  <c r="J7" i="12"/>
  <c r="L7" i="12"/>
  <c r="M7" i="12"/>
  <c r="H8" i="12"/>
  <c r="I8" i="12"/>
  <c r="J8" i="12"/>
  <c r="L8" i="12"/>
  <c r="M8" i="12"/>
  <c r="H9" i="12"/>
  <c r="I9" i="12"/>
  <c r="J9" i="12"/>
  <c r="L9" i="12"/>
  <c r="M9" i="12"/>
  <c r="H10" i="12"/>
  <c r="I10" i="12"/>
  <c r="J10" i="12"/>
  <c r="L10" i="12"/>
  <c r="M10" i="12"/>
  <c r="H11" i="12"/>
  <c r="I11" i="12"/>
  <c r="J11" i="12"/>
  <c r="L11" i="12"/>
  <c r="M11" i="12"/>
  <c r="H12" i="12"/>
  <c r="I12" i="12"/>
  <c r="J12" i="12"/>
  <c r="L12" i="12"/>
  <c r="M12" i="12"/>
  <c r="H13" i="12"/>
  <c r="I13" i="12"/>
  <c r="J13" i="12"/>
  <c r="L13" i="12"/>
  <c r="M13" i="12"/>
  <c r="H14" i="12"/>
  <c r="I14" i="12"/>
  <c r="J14" i="12"/>
  <c r="L14" i="12"/>
  <c r="M14" i="12"/>
  <c r="H15" i="12"/>
  <c r="I15" i="12"/>
  <c r="J15" i="12"/>
  <c r="L15" i="12"/>
  <c r="M15" i="12"/>
  <c r="F16" i="12"/>
  <c r="H16" i="12" s="1"/>
  <c r="F17" i="12"/>
  <c r="H17" i="12" s="1"/>
  <c r="H18" i="12"/>
  <c r="I18" i="12"/>
  <c r="J18" i="12"/>
  <c r="L18" i="12"/>
  <c r="M18" i="12"/>
  <c r="H19" i="12"/>
  <c r="I19" i="12"/>
  <c r="J19" i="12"/>
  <c r="L19" i="12"/>
  <c r="M19" i="12"/>
  <c r="H20" i="12"/>
  <c r="I20" i="12"/>
  <c r="J20" i="12"/>
  <c r="L20" i="12"/>
  <c r="M20" i="12"/>
  <c r="B136" i="11" l="1"/>
  <c r="D136" i="11" s="1"/>
  <c r="B108" i="11"/>
  <c r="D108" i="11" s="1"/>
  <c r="B76" i="12" l="1"/>
  <c r="D76" i="12" s="1"/>
  <c r="B96" i="12" l="1"/>
  <c r="D96" i="12" s="1"/>
  <c r="G227" i="7" l="1"/>
  <c r="C227" i="7"/>
  <c r="K199" i="7"/>
  <c r="K227" i="7" s="1"/>
  <c r="F199" i="7"/>
  <c r="F227" i="7" s="1"/>
  <c r="B199" i="7"/>
  <c r="B227" i="7" s="1"/>
  <c r="B188" i="7" l="1"/>
  <c r="B183" i="13" l="1"/>
  <c r="E15" i="6" l="1"/>
  <c r="B16" i="12" l="1"/>
  <c r="D16" i="12" s="1"/>
  <c r="K87" i="6"/>
  <c r="I16" i="12" l="1"/>
  <c r="L16" i="12"/>
  <c r="M16" i="12"/>
  <c r="J16" i="12"/>
  <c r="F56" i="12"/>
  <c r="F197" i="11"/>
  <c r="F203" i="11"/>
  <c r="F204" i="11"/>
  <c r="F205" i="11"/>
  <c r="F206" i="11"/>
  <c r="F207" i="11"/>
  <c r="F208" i="11"/>
  <c r="F209" i="11"/>
  <c r="F210" i="11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5" i="13"/>
  <c r="G156" i="13"/>
  <c r="G157" i="13"/>
  <c r="G153" i="13" l="1"/>
  <c r="G154" i="13"/>
  <c r="K148" i="7" l="1"/>
  <c r="K149" i="7"/>
  <c r="K150" i="7"/>
  <c r="K151" i="7"/>
  <c r="K152" i="7"/>
  <c r="K153" i="7"/>
  <c r="K154" i="7"/>
  <c r="K155" i="7"/>
  <c r="K156" i="7"/>
  <c r="K157" i="7"/>
  <c r="K158" i="7"/>
  <c r="K161" i="7"/>
  <c r="K162" i="7"/>
  <c r="K163" i="7"/>
  <c r="K164" i="7"/>
  <c r="K165" i="7"/>
  <c r="K166" i="7"/>
  <c r="K167" i="7"/>
  <c r="K168" i="7"/>
  <c r="K169" i="7"/>
  <c r="F148" i="7"/>
  <c r="F149" i="7"/>
  <c r="F150" i="7"/>
  <c r="F151" i="7"/>
  <c r="F152" i="7"/>
  <c r="F153" i="7"/>
  <c r="F154" i="7"/>
  <c r="F155" i="7"/>
  <c r="F156" i="7"/>
  <c r="F157" i="7"/>
  <c r="F158" i="7"/>
  <c r="F161" i="7"/>
  <c r="F162" i="7"/>
  <c r="F163" i="7"/>
  <c r="F164" i="7"/>
  <c r="F165" i="7"/>
  <c r="F166" i="7"/>
  <c r="F167" i="7"/>
  <c r="F168" i="7"/>
  <c r="F169" i="7"/>
  <c r="M87" i="6"/>
  <c r="M83" i="6"/>
  <c r="M85" i="6"/>
  <c r="M81" i="6"/>
  <c r="B127" i="13" l="1"/>
  <c r="B128" i="13"/>
  <c r="B131" i="13"/>
  <c r="B179" i="13" l="1"/>
  <c r="B75" i="13" l="1"/>
  <c r="B76" i="13"/>
  <c r="B7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K159" i="12" l="1"/>
  <c r="G159" i="12"/>
  <c r="F159" i="12"/>
  <c r="B159" i="12"/>
  <c r="D159" i="12" s="1"/>
  <c r="K158" i="12"/>
  <c r="G158" i="12"/>
  <c r="F158" i="12"/>
  <c r="B158" i="12"/>
  <c r="D158" i="12" s="1"/>
  <c r="K157" i="12"/>
  <c r="G157" i="12"/>
  <c r="F157" i="12"/>
  <c r="B157" i="12"/>
  <c r="D157" i="12" s="1"/>
  <c r="K156" i="12"/>
  <c r="G156" i="12"/>
  <c r="F156" i="12"/>
  <c r="B156" i="12"/>
  <c r="D156" i="12" s="1"/>
  <c r="K155" i="12"/>
  <c r="G155" i="12"/>
  <c r="F155" i="12"/>
  <c r="B155" i="12"/>
  <c r="D155" i="12" s="1"/>
  <c r="K154" i="12"/>
  <c r="G154" i="12"/>
  <c r="F154" i="12"/>
  <c r="B154" i="12"/>
  <c r="D154" i="12" s="1"/>
  <c r="K153" i="12"/>
  <c r="G153" i="12"/>
  <c r="F153" i="12"/>
  <c r="B153" i="12"/>
  <c r="D153" i="12" s="1"/>
  <c r="K152" i="12"/>
  <c r="G152" i="12"/>
  <c r="F152" i="12"/>
  <c r="B152" i="12"/>
  <c r="D152" i="12" s="1"/>
  <c r="K151" i="12"/>
  <c r="G151" i="12"/>
  <c r="F151" i="12"/>
  <c r="B151" i="12"/>
  <c r="D151" i="12" s="1"/>
  <c r="K150" i="12"/>
  <c r="G150" i="12"/>
  <c r="F150" i="12"/>
  <c r="B150" i="12"/>
  <c r="D150" i="12" s="1"/>
  <c r="K149" i="12"/>
  <c r="G149" i="12"/>
  <c r="F149" i="12"/>
  <c r="B149" i="12"/>
  <c r="D149" i="12" s="1"/>
  <c r="K148" i="12"/>
  <c r="G148" i="12"/>
  <c r="F148" i="12"/>
  <c r="B148" i="12"/>
  <c r="D148" i="12" s="1"/>
  <c r="K147" i="12"/>
  <c r="G147" i="12"/>
  <c r="F147" i="12"/>
  <c r="B147" i="12"/>
  <c r="D147" i="12" s="1"/>
  <c r="M140" i="12"/>
  <c r="L140" i="12"/>
  <c r="J140" i="12"/>
  <c r="I140" i="12"/>
  <c r="H140" i="12"/>
  <c r="E140" i="12"/>
  <c r="M139" i="12"/>
  <c r="L139" i="12"/>
  <c r="J139" i="12"/>
  <c r="I139" i="12"/>
  <c r="H139" i="12"/>
  <c r="E139" i="12"/>
  <c r="M138" i="12"/>
  <c r="L138" i="12"/>
  <c r="J138" i="12"/>
  <c r="I138" i="12"/>
  <c r="H138" i="12"/>
  <c r="E138" i="12"/>
  <c r="K137" i="12"/>
  <c r="F137" i="12"/>
  <c r="H137" i="12" s="1"/>
  <c r="B137" i="12"/>
  <c r="K136" i="12"/>
  <c r="F136" i="12"/>
  <c r="H136" i="12" s="1"/>
  <c r="B136" i="12"/>
  <c r="M135" i="12"/>
  <c r="L135" i="12"/>
  <c r="J135" i="12"/>
  <c r="I135" i="12"/>
  <c r="H135" i="12"/>
  <c r="E135" i="12"/>
  <c r="M134" i="12"/>
  <c r="L134" i="12"/>
  <c r="J134" i="12"/>
  <c r="I134" i="12"/>
  <c r="H134" i="12"/>
  <c r="E134" i="12"/>
  <c r="M133" i="12"/>
  <c r="L133" i="12"/>
  <c r="J133" i="12"/>
  <c r="I133" i="12"/>
  <c r="H133" i="12"/>
  <c r="E133" i="12"/>
  <c r="M132" i="12"/>
  <c r="L132" i="12"/>
  <c r="J132" i="12"/>
  <c r="I132" i="12"/>
  <c r="H132" i="12"/>
  <c r="E132" i="12"/>
  <c r="M131" i="12"/>
  <c r="L131" i="12"/>
  <c r="J131" i="12"/>
  <c r="I131" i="12"/>
  <c r="H131" i="12"/>
  <c r="E131" i="12"/>
  <c r="M130" i="12"/>
  <c r="L130" i="12"/>
  <c r="J130" i="12"/>
  <c r="I130" i="12"/>
  <c r="H130" i="12"/>
  <c r="E130" i="12"/>
  <c r="M129" i="12"/>
  <c r="L129" i="12"/>
  <c r="J129" i="12"/>
  <c r="I129" i="12"/>
  <c r="H129" i="12"/>
  <c r="E129" i="12"/>
  <c r="M128" i="12"/>
  <c r="L128" i="12"/>
  <c r="J128" i="12"/>
  <c r="I128" i="12"/>
  <c r="H128" i="12"/>
  <c r="E128" i="12"/>
  <c r="M127" i="12"/>
  <c r="L127" i="12"/>
  <c r="J127" i="12"/>
  <c r="I127" i="12"/>
  <c r="H127" i="12"/>
  <c r="E127" i="12"/>
  <c r="K120" i="12"/>
  <c r="G120" i="12"/>
  <c r="F120" i="12"/>
  <c r="B120" i="12"/>
  <c r="K119" i="12"/>
  <c r="G119" i="12"/>
  <c r="F119" i="12"/>
  <c r="B119" i="12"/>
  <c r="D119" i="12" s="1"/>
  <c r="K118" i="12"/>
  <c r="G118" i="12"/>
  <c r="F118" i="12"/>
  <c r="B118" i="12"/>
  <c r="D118" i="12" s="1"/>
  <c r="K115" i="12"/>
  <c r="G115" i="12"/>
  <c r="F115" i="12"/>
  <c r="B115" i="12"/>
  <c r="K114" i="12"/>
  <c r="G114" i="12"/>
  <c r="F114" i="12"/>
  <c r="B114" i="12"/>
  <c r="D114" i="12" s="1"/>
  <c r="K113" i="12"/>
  <c r="G113" i="12"/>
  <c r="F113" i="12"/>
  <c r="B113" i="12"/>
  <c r="K112" i="12"/>
  <c r="G112" i="12"/>
  <c r="F112" i="12"/>
  <c r="B112" i="12"/>
  <c r="D112" i="12" s="1"/>
  <c r="K111" i="12"/>
  <c r="G111" i="12"/>
  <c r="F111" i="12"/>
  <c r="B111" i="12"/>
  <c r="D111" i="12" s="1"/>
  <c r="K110" i="12"/>
  <c r="G110" i="12"/>
  <c r="F110" i="12"/>
  <c r="B110" i="12"/>
  <c r="D110" i="12" s="1"/>
  <c r="K109" i="12"/>
  <c r="G109" i="12"/>
  <c r="F109" i="12"/>
  <c r="B109" i="12"/>
  <c r="D109" i="12" s="1"/>
  <c r="K108" i="12"/>
  <c r="G108" i="12"/>
  <c r="F108" i="12"/>
  <c r="B108" i="12"/>
  <c r="D108" i="12" s="1"/>
  <c r="K107" i="12"/>
  <c r="K116" i="12" s="1"/>
  <c r="G107" i="12"/>
  <c r="F107" i="12"/>
  <c r="B107" i="12"/>
  <c r="D107" i="12" s="1"/>
  <c r="M100" i="12"/>
  <c r="L100" i="12"/>
  <c r="J100" i="12"/>
  <c r="I100" i="12"/>
  <c r="H100" i="12"/>
  <c r="E100" i="12"/>
  <c r="M99" i="12"/>
  <c r="L99" i="12"/>
  <c r="J99" i="12"/>
  <c r="I99" i="12"/>
  <c r="H99" i="12"/>
  <c r="E99" i="12"/>
  <c r="M98" i="12"/>
  <c r="L98" i="12"/>
  <c r="J98" i="12"/>
  <c r="I98" i="12"/>
  <c r="H98" i="12"/>
  <c r="E98" i="12"/>
  <c r="K97" i="12"/>
  <c r="F97" i="12"/>
  <c r="H97" i="12" s="1"/>
  <c r="B97" i="12"/>
  <c r="K96" i="12"/>
  <c r="F96" i="12"/>
  <c r="H96" i="12" s="1"/>
  <c r="E96" i="12"/>
  <c r="M95" i="12"/>
  <c r="L95" i="12"/>
  <c r="J95" i="12"/>
  <c r="I95" i="12"/>
  <c r="H95" i="12"/>
  <c r="E95" i="12"/>
  <c r="M94" i="12"/>
  <c r="L94" i="12"/>
  <c r="J94" i="12"/>
  <c r="I94" i="12"/>
  <c r="H94" i="12"/>
  <c r="E94" i="12"/>
  <c r="M93" i="12"/>
  <c r="L93" i="12"/>
  <c r="J93" i="12"/>
  <c r="I93" i="12"/>
  <c r="H93" i="12"/>
  <c r="E93" i="12"/>
  <c r="M92" i="12"/>
  <c r="L92" i="12"/>
  <c r="J92" i="12"/>
  <c r="I92" i="12"/>
  <c r="H92" i="12"/>
  <c r="E92" i="12"/>
  <c r="M91" i="12"/>
  <c r="L91" i="12"/>
  <c r="J91" i="12"/>
  <c r="I91" i="12"/>
  <c r="H91" i="12"/>
  <c r="E91" i="12"/>
  <c r="M90" i="12"/>
  <c r="L90" i="12"/>
  <c r="J90" i="12"/>
  <c r="I90" i="12"/>
  <c r="H90" i="12"/>
  <c r="E90" i="12"/>
  <c r="M89" i="12"/>
  <c r="L89" i="12"/>
  <c r="J89" i="12"/>
  <c r="I89" i="12"/>
  <c r="H89" i="12"/>
  <c r="E89" i="12"/>
  <c r="M88" i="12"/>
  <c r="L88" i="12"/>
  <c r="J88" i="12"/>
  <c r="I88" i="12"/>
  <c r="H88" i="12"/>
  <c r="E88" i="12"/>
  <c r="M87" i="12"/>
  <c r="L87" i="12"/>
  <c r="J87" i="12"/>
  <c r="I87" i="12"/>
  <c r="H87" i="12"/>
  <c r="E87" i="12"/>
  <c r="M80" i="12"/>
  <c r="L80" i="12"/>
  <c r="J80" i="12"/>
  <c r="I80" i="12"/>
  <c r="H80" i="12"/>
  <c r="E80" i="12"/>
  <c r="M79" i="12"/>
  <c r="L79" i="12"/>
  <c r="J79" i="12"/>
  <c r="I79" i="12"/>
  <c r="H79" i="12"/>
  <c r="E79" i="12"/>
  <c r="M78" i="12"/>
  <c r="L78" i="12"/>
  <c r="J78" i="12"/>
  <c r="I78" i="12"/>
  <c r="H78" i="12"/>
  <c r="E78" i="12"/>
  <c r="K77" i="12"/>
  <c r="F77" i="12"/>
  <c r="H77" i="12" s="1"/>
  <c r="B77" i="12"/>
  <c r="K76" i="12"/>
  <c r="F76" i="12"/>
  <c r="H76" i="12" s="1"/>
  <c r="E76" i="12"/>
  <c r="M75" i="12"/>
  <c r="L75" i="12"/>
  <c r="J75" i="12"/>
  <c r="I75" i="12"/>
  <c r="H75" i="12"/>
  <c r="E75" i="12"/>
  <c r="M74" i="12"/>
  <c r="L74" i="12"/>
  <c r="J74" i="12"/>
  <c r="I74" i="12"/>
  <c r="H74" i="12"/>
  <c r="E74" i="12"/>
  <c r="M73" i="12"/>
  <c r="L73" i="12"/>
  <c r="J73" i="12"/>
  <c r="I73" i="12"/>
  <c r="H73" i="12"/>
  <c r="E73" i="12"/>
  <c r="M72" i="12"/>
  <c r="L72" i="12"/>
  <c r="J72" i="12"/>
  <c r="I72" i="12"/>
  <c r="H72" i="12"/>
  <c r="E72" i="12"/>
  <c r="M71" i="12"/>
  <c r="L71" i="12"/>
  <c r="J71" i="12"/>
  <c r="I71" i="12"/>
  <c r="H71" i="12"/>
  <c r="E71" i="12"/>
  <c r="M70" i="12"/>
  <c r="L70" i="12"/>
  <c r="J70" i="12"/>
  <c r="I70" i="12"/>
  <c r="H70" i="12"/>
  <c r="E70" i="12"/>
  <c r="M69" i="12"/>
  <c r="L69" i="12"/>
  <c r="J69" i="12"/>
  <c r="I69" i="12"/>
  <c r="H69" i="12"/>
  <c r="E69" i="12"/>
  <c r="M68" i="12"/>
  <c r="L68" i="12"/>
  <c r="J68" i="12"/>
  <c r="I68" i="12"/>
  <c r="H68" i="12"/>
  <c r="E68" i="12"/>
  <c r="M67" i="12"/>
  <c r="L67" i="12"/>
  <c r="J67" i="12"/>
  <c r="I67" i="12"/>
  <c r="H67" i="12"/>
  <c r="E67" i="12"/>
  <c r="M60" i="12"/>
  <c r="L60" i="12"/>
  <c r="J60" i="12"/>
  <c r="I60" i="12"/>
  <c r="H60" i="12"/>
  <c r="E60" i="12"/>
  <c r="M59" i="12"/>
  <c r="L59" i="12"/>
  <c r="J59" i="12"/>
  <c r="I59" i="12"/>
  <c r="H59" i="12"/>
  <c r="E59" i="12"/>
  <c r="M58" i="12"/>
  <c r="L58" i="12"/>
  <c r="J58" i="12"/>
  <c r="I58" i="12"/>
  <c r="H58" i="12"/>
  <c r="E58" i="12"/>
  <c r="F57" i="12"/>
  <c r="H57" i="12" s="1"/>
  <c r="B57" i="12"/>
  <c r="H56" i="12"/>
  <c r="B56" i="12"/>
  <c r="M55" i="12"/>
  <c r="L55" i="12"/>
  <c r="J55" i="12"/>
  <c r="I55" i="12"/>
  <c r="H55" i="12"/>
  <c r="E55" i="12"/>
  <c r="M54" i="12"/>
  <c r="L54" i="12"/>
  <c r="J54" i="12"/>
  <c r="I54" i="12"/>
  <c r="H54" i="12"/>
  <c r="E54" i="12"/>
  <c r="M53" i="12"/>
  <c r="L53" i="12"/>
  <c r="J53" i="12"/>
  <c r="I53" i="12"/>
  <c r="H53" i="12"/>
  <c r="E53" i="12"/>
  <c r="M52" i="12"/>
  <c r="L52" i="12"/>
  <c r="J52" i="12"/>
  <c r="I52" i="12"/>
  <c r="H52" i="12"/>
  <c r="E52" i="12"/>
  <c r="M51" i="12"/>
  <c r="L51" i="12"/>
  <c r="J51" i="12"/>
  <c r="I51" i="12"/>
  <c r="H51" i="12"/>
  <c r="E51" i="12"/>
  <c r="M50" i="12"/>
  <c r="L50" i="12"/>
  <c r="J50" i="12"/>
  <c r="I50" i="12"/>
  <c r="H50" i="12"/>
  <c r="E50" i="12"/>
  <c r="M49" i="12"/>
  <c r="L49" i="12"/>
  <c r="J49" i="12"/>
  <c r="I49" i="12"/>
  <c r="H49" i="12"/>
  <c r="E49" i="12"/>
  <c r="M48" i="12"/>
  <c r="L48" i="12"/>
  <c r="J48" i="12"/>
  <c r="I48" i="12"/>
  <c r="H48" i="12"/>
  <c r="E48" i="12"/>
  <c r="M47" i="12"/>
  <c r="L47" i="12"/>
  <c r="J47" i="12"/>
  <c r="I47" i="12"/>
  <c r="H47" i="12"/>
  <c r="E47" i="12"/>
  <c r="M40" i="12"/>
  <c r="L40" i="12"/>
  <c r="J40" i="12"/>
  <c r="I40" i="12"/>
  <c r="H40" i="12"/>
  <c r="E40" i="12"/>
  <c r="M39" i="12"/>
  <c r="L39" i="12"/>
  <c r="J39" i="12"/>
  <c r="I39" i="12"/>
  <c r="H39" i="12"/>
  <c r="E39" i="12"/>
  <c r="M38" i="12"/>
  <c r="L38" i="12"/>
  <c r="J38" i="12"/>
  <c r="I38" i="12"/>
  <c r="H38" i="12"/>
  <c r="E38" i="12"/>
  <c r="F37" i="12"/>
  <c r="H37" i="12" s="1"/>
  <c r="B37" i="12"/>
  <c r="F36" i="12"/>
  <c r="H36" i="12" s="1"/>
  <c r="B36" i="12"/>
  <c r="M35" i="12"/>
  <c r="L35" i="12"/>
  <c r="J35" i="12"/>
  <c r="I35" i="12"/>
  <c r="H35" i="12"/>
  <c r="E35" i="12"/>
  <c r="M34" i="12"/>
  <c r="L34" i="12"/>
  <c r="J34" i="12"/>
  <c r="I34" i="12"/>
  <c r="H34" i="12"/>
  <c r="E34" i="12"/>
  <c r="M33" i="12"/>
  <c r="L33" i="12"/>
  <c r="J33" i="12"/>
  <c r="I33" i="12"/>
  <c r="H33" i="12"/>
  <c r="E33" i="12"/>
  <c r="M32" i="12"/>
  <c r="L32" i="12"/>
  <c r="J32" i="12"/>
  <c r="I32" i="12"/>
  <c r="H32" i="12"/>
  <c r="E32" i="12"/>
  <c r="M31" i="12"/>
  <c r="L31" i="12"/>
  <c r="J31" i="12"/>
  <c r="I31" i="12"/>
  <c r="H31" i="12"/>
  <c r="E31" i="12"/>
  <c r="M30" i="12"/>
  <c r="L30" i="12"/>
  <c r="J30" i="12"/>
  <c r="I30" i="12"/>
  <c r="H30" i="12"/>
  <c r="E30" i="12"/>
  <c r="M29" i="12"/>
  <c r="L29" i="12"/>
  <c r="J29" i="12"/>
  <c r="I29" i="12"/>
  <c r="H29" i="12"/>
  <c r="E29" i="12"/>
  <c r="M28" i="12"/>
  <c r="L28" i="12"/>
  <c r="J28" i="12"/>
  <c r="I28" i="12"/>
  <c r="H28" i="12"/>
  <c r="E28" i="12"/>
  <c r="M27" i="12"/>
  <c r="L27" i="12"/>
  <c r="J27" i="12"/>
  <c r="I27" i="12"/>
  <c r="H27" i="12"/>
  <c r="E27" i="12"/>
  <c r="E20" i="12"/>
  <c r="E19" i="12"/>
  <c r="E18" i="12"/>
  <c r="B17" i="12"/>
  <c r="D17" i="12" s="1"/>
  <c r="E16" i="12"/>
  <c r="E15" i="12"/>
  <c r="E14" i="12"/>
  <c r="E13" i="12"/>
  <c r="E12" i="12"/>
  <c r="E11" i="12"/>
  <c r="E10" i="12"/>
  <c r="E9" i="12"/>
  <c r="E8" i="12"/>
  <c r="E7" i="12"/>
  <c r="G224" i="11"/>
  <c r="C224" i="11"/>
  <c r="K223" i="11"/>
  <c r="G223" i="11"/>
  <c r="F223" i="11"/>
  <c r="C223" i="11"/>
  <c r="B223" i="11"/>
  <c r="K222" i="11"/>
  <c r="G222" i="11"/>
  <c r="F222" i="11"/>
  <c r="C222" i="11"/>
  <c r="B222" i="11"/>
  <c r="K221" i="11"/>
  <c r="G221" i="11"/>
  <c r="F221" i="11"/>
  <c r="C221" i="11"/>
  <c r="B221" i="11"/>
  <c r="K220" i="11"/>
  <c r="G220" i="11"/>
  <c r="F220" i="11"/>
  <c r="C220" i="11"/>
  <c r="B220" i="11"/>
  <c r="K219" i="11"/>
  <c r="G219" i="11"/>
  <c r="F219" i="11"/>
  <c r="C219" i="11"/>
  <c r="B219" i="11"/>
  <c r="K218" i="11"/>
  <c r="G218" i="11"/>
  <c r="F218" i="11"/>
  <c r="C218" i="11"/>
  <c r="B218" i="11"/>
  <c r="K217" i="11"/>
  <c r="G217" i="11"/>
  <c r="F217" i="11"/>
  <c r="C217" i="11"/>
  <c r="B217" i="11"/>
  <c r="K216" i="11"/>
  <c r="G216" i="11"/>
  <c r="F216" i="11"/>
  <c r="C216" i="11"/>
  <c r="B216" i="11"/>
  <c r="K215" i="11"/>
  <c r="G215" i="11"/>
  <c r="F215" i="11"/>
  <c r="C215" i="11"/>
  <c r="B215" i="11"/>
  <c r="K214" i="11"/>
  <c r="G214" i="11"/>
  <c r="F214" i="11"/>
  <c r="C214" i="11"/>
  <c r="B214" i="11"/>
  <c r="K213" i="11"/>
  <c r="G213" i="11"/>
  <c r="F213" i="11"/>
  <c r="C213" i="11"/>
  <c r="B213" i="11"/>
  <c r="K212" i="11"/>
  <c r="G212" i="11"/>
  <c r="F212" i="11"/>
  <c r="C212" i="11"/>
  <c r="B212" i="11"/>
  <c r="K211" i="11"/>
  <c r="G211" i="11"/>
  <c r="F211" i="11"/>
  <c r="C211" i="11"/>
  <c r="B211" i="11"/>
  <c r="K210" i="11"/>
  <c r="G210" i="11"/>
  <c r="C210" i="11"/>
  <c r="B210" i="11"/>
  <c r="I210" i="11" s="1"/>
  <c r="K209" i="11"/>
  <c r="G209" i="11"/>
  <c r="C209" i="11"/>
  <c r="B209" i="11"/>
  <c r="K208" i="11"/>
  <c r="G208" i="11"/>
  <c r="C208" i="11"/>
  <c r="B208" i="11"/>
  <c r="I208" i="11" s="1"/>
  <c r="K207" i="11"/>
  <c r="G207" i="11"/>
  <c r="C207" i="11"/>
  <c r="B207" i="11"/>
  <c r="K206" i="11"/>
  <c r="G206" i="11"/>
  <c r="C206" i="11"/>
  <c r="B206" i="11"/>
  <c r="K205" i="11"/>
  <c r="G205" i="11"/>
  <c r="C205" i="11"/>
  <c r="B205" i="11"/>
  <c r="K204" i="11"/>
  <c r="G204" i="11"/>
  <c r="C204" i="11"/>
  <c r="B204" i="11"/>
  <c r="K203" i="11"/>
  <c r="G203" i="11"/>
  <c r="C203" i="11"/>
  <c r="B203" i="11"/>
  <c r="K197" i="11"/>
  <c r="B197" i="11"/>
  <c r="D197" i="11" s="1"/>
  <c r="M196" i="11"/>
  <c r="L196" i="11"/>
  <c r="J196" i="11"/>
  <c r="I196" i="11"/>
  <c r="H196" i="11"/>
  <c r="E196" i="11"/>
  <c r="M195" i="11"/>
  <c r="L195" i="11"/>
  <c r="J195" i="11"/>
  <c r="I195" i="11"/>
  <c r="H195" i="11"/>
  <c r="E195" i="11"/>
  <c r="M194" i="11"/>
  <c r="L194" i="11"/>
  <c r="J194" i="11"/>
  <c r="I194" i="11"/>
  <c r="H194" i="11"/>
  <c r="E194" i="11"/>
  <c r="K193" i="11"/>
  <c r="F193" i="11"/>
  <c r="H193" i="11" s="1"/>
  <c r="B193" i="11"/>
  <c r="D193" i="11" s="1"/>
  <c r="K192" i="11"/>
  <c r="F192" i="11"/>
  <c r="M191" i="11"/>
  <c r="L191" i="11"/>
  <c r="J191" i="11"/>
  <c r="I191" i="11"/>
  <c r="H191" i="11"/>
  <c r="E191" i="11"/>
  <c r="M190" i="11"/>
  <c r="L190" i="11"/>
  <c r="J190" i="11"/>
  <c r="I190" i="11"/>
  <c r="H190" i="11"/>
  <c r="E190" i="11"/>
  <c r="M189" i="11"/>
  <c r="L189" i="11"/>
  <c r="J189" i="11"/>
  <c r="I189" i="11"/>
  <c r="H189" i="11"/>
  <c r="E189" i="11"/>
  <c r="M188" i="11"/>
  <c r="L188" i="11"/>
  <c r="J188" i="11"/>
  <c r="I188" i="11"/>
  <c r="H188" i="11"/>
  <c r="E188" i="11"/>
  <c r="M187" i="11"/>
  <c r="L187" i="11"/>
  <c r="J187" i="11"/>
  <c r="I187" i="11"/>
  <c r="H187" i="11"/>
  <c r="E187" i="11"/>
  <c r="M186" i="11"/>
  <c r="L186" i="11"/>
  <c r="J186" i="11"/>
  <c r="I186" i="11"/>
  <c r="H186" i="11"/>
  <c r="E186" i="11"/>
  <c r="M185" i="11"/>
  <c r="L185" i="11"/>
  <c r="J185" i="11"/>
  <c r="I185" i="11"/>
  <c r="H185" i="11"/>
  <c r="E185" i="11"/>
  <c r="M184" i="11"/>
  <c r="L184" i="11"/>
  <c r="J184" i="11"/>
  <c r="I184" i="11"/>
  <c r="H184" i="11"/>
  <c r="E184" i="11"/>
  <c r="M183" i="11"/>
  <c r="L183" i="11"/>
  <c r="J183" i="11"/>
  <c r="I183" i="11"/>
  <c r="H183" i="11"/>
  <c r="E183" i="11"/>
  <c r="M182" i="11"/>
  <c r="L182" i="11"/>
  <c r="J182" i="11"/>
  <c r="I182" i="11"/>
  <c r="H182" i="11"/>
  <c r="E182" i="11"/>
  <c r="M181" i="11"/>
  <c r="L181" i="11"/>
  <c r="J181" i="11"/>
  <c r="I181" i="11"/>
  <c r="H181" i="11"/>
  <c r="E181" i="11"/>
  <c r="M180" i="11"/>
  <c r="L180" i="11"/>
  <c r="J180" i="11"/>
  <c r="I180" i="11"/>
  <c r="H180" i="11"/>
  <c r="E180" i="11"/>
  <c r="M179" i="11"/>
  <c r="L179" i="11"/>
  <c r="J179" i="11"/>
  <c r="I179" i="11"/>
  <c r="H179" i="11"/>
  <c r="E179" i="11"/>
  <c r="M178" i="11"/>
  <c r="L178" i="11"/>
  <c r="J178" i="11"/>
  <c r="I178" i="11"/>
  <c r="H178" i="11"/>
  <c r="E178" i="11"/>
  <c r="M177" i="11"/>
  <c r="L177" i="11"/>
  <c r="J177" i="11"/>
  <c r="I177" i="11"/>
  <c r="H177" i="11"/>
  <c r="E177" i="11"/>
  <c r="M176" i="11"/>
  <c r="L176" i="11"/>
  <c r="J176" i="11"/>
  <c r="I176" i="11"/>
  <c r="H176" i="11"/>
  <c r="E176" i="11"/>
  <c r="M175" i="11"/>
  <c r="L175" i="11"/>
  <c r="J175" i="11"/>
  <c r="I175" i="11"/>
  <c r="H175" i="11"/>
  <c r="E175" i="11"/>
  <c r="G169" i="11"/>
  <c r="K168" i="11"/>
  <c r="G168" i="11"/>
  <c r="F168" i="11"/>
  <c r="B168" i="11"/>
  <c r="D168" i="11" s="1"/>
  <c r="K167" i="11"/>
  <c r="G167" i="11"/>
  <c r="F167" i="11"/>
  <c r="B167" i="11"/>
  <c r="D167" i="11" s="1"/>
  <c r="K166" i="11"/>
  <c r="G166" i="11"/>
  <c r="F166" i="11"/>
  <c r="B166" i="11"/>
  <c r="D166" i="11" s="1"/>
  <c r="K163" i="11"/>
  <c r="G163" i="11"/>
  <c r="F163" i="11"/>
  <c r="B163" i="11"/>
  <c r="D163" i="11" s="1"/>
  <c r="K162" i="11"/>
  <c r="G162" i="11"/>
  <c r="F162" i="11"/>
  <c r="B162" i="11"/>
  <c r="D162" i="11" s="1"/>
  <c r="K161" i="11"/>
  <c r="G161" i="11"/>
  <c r="F161" i="11"/>
  <c r="B161" i="11"/>
  <c r="D161" i="11" s="1"/>
  <c r="K160" i="11"/>
  <c r="G160" i="11"/>
  <c r="F160" i="11"/>
  <c r="B160" i="11"/>
  <c r="D160" i="11" s="1"/>
  <c r="K159" i="11"/>
  <c r="G159" i="11"/>
  <c r="F159" i="11"/>
  <c r="B159" i="11"/>
  <c r="D159" i="11" s="1"/>
  <c r="K158" i="11"/>
  <c r="G158" i="11"/>
  <c r="F158" i="11"/>
  <c r="B158" i="11"/>
  <c r="D158" i="11" s="1"/>
  <c r="K157" i="11"/>
  <c r="G157" i="11"/>
  <c r="F157" i="11"/>
  <c r="B157" i="11"/>
  <c r="D157" i="11" s="1"/>
  <c r="K156" i="11"/>
  <c r="G156" i="11"/>
  <c r="F156" i="11"/>
  <c r="B156" i="11"/>
  <c r="D156" i="11" s="1"/>
  <c r="K155" i="11"/>
  <c r="G155" i="11"/>
  <c r="F155" i="11"/>
  <c r="B155" i="11"/>
  <c r="D155" i="11" s="1"/>
  <c r="K154" i="11"/>
  <c r="G154" i="11"/>
  <c r="F154" i="11"/>
  <c r="B154" i="11"/>
  <c r="D154" i="11" s="1"/>
  <c r="K153" i="11"/>
  <c r="G153" i="11"/>
  <c r="F153" i="11"/>
  <c r="B153" i="11"/>
  <c r="D153" i="11" s="1"/>
  <c r="K152" i="11"/>
  <c r="G152" i="11"/>
  <c r="F152" i="11"/>
  <c r="B152" i="11"/>
  <c r="D152" i="11" s="1"/>
  <c r="K151" i="11"/>
  <c r="G151" i="11"/>
  <c r="F151" i="11"/>
  <c r="B151" i="11"/>
  <c r="D151" i="11" s="1"/>
  <c r="K150" i="11"/>
  <c r="G150" i="11"/>
  <c r="F150" i="11"/>
  <c r="B150" i="11"/>
  <c r="D150" i="11" s="1"/>
  <c r="K149" i="11"/>
  <c r="G149" i="11"/>
  <c r="F149" i="11"/>
  <c r="B149" i="11"/>
  <c r="D149" i="11" s="1"/>
  <c r="K148" i="11"/>
  <c r="G148" i="11"/>
  <c r="F148" i="11"/>
  <c r="B148" i="11"/>
  <c r="D148" i="11" s="1"/>
  <c r="K147" i="11"/>
  <c r="G147" i="11"/>
  <c r="F147" i="11"/>
  <c r="B147" i="11"/>
  <c r="D147" i="11" s="1"/>
  <c r="K141" i="11"/>
  <c r="H141" i="11"/>
  <c r="B141" i="11"/>
  <c r="D141" i="11" s="1"/>
  <c r="M140" i="11"/>
  <c r="L140" i="11"/>
  <c r="J140" i="11"/>
  <c r="I140" i="11"/>
  <c r="H140" i="11"/>
  <c r="E140" i="11"/>
  <c r="M139" i="11"/>
  <c r="L139" i="11"/>
  <c r="J139" i="11"/>
  <c r="I139" i="11"/>
  <c r="H139" i="11"/>
  <c r="E139" i="11"/>
  <c r="M138" i="11"/>
  <c r="L138" i="11"/>
  <c r="J138" i="11"/>
  <c r="I138" i="11"/>
  <c r="H138" i="11"/>
  <c r="E138" i="11"/>
  <c r="K137" i="11"/>
  <c r="H137" i="11"/>
  <c r="B137" i="11"/>
  <c r="K136" i="11"/>
  <c r="H136" i="11"/>
  <c r="I136" i="11"/>
  <c r="M135" i="11"/>
  <c r="L135" i="11"/>
  <c r="J135" i="11"/>
  <c r="I135" i="11"/>
  <c r="H135" i="11"/>
  <c r="E135" i="11"/>
  <c r="M134" i="11"/>
  <c r="L134" i="11"/>
  <c r="J134" i="11"/>
  <c r="I134" i="11"/>
  <c r="H134" i="11"/>
  <c r="E134" i="11"/>
  <c r="M133" i="11"/>
  <c r="L133" i="11"/>
  <c r="J133" i="11"/>
  <c r="I133" i="11"/>
  <c r="H133" i="11"/>
  <c r="E133" i="11"/>
  <c r="M132" i="11"/>
  <c r="L132" i="11"/>
  <c r="J132" i="11"/>
  <c r="I132" i="11"/>
  <c r="H132" i="11"/>
  <c r="E132" i="11"/>
  <c r="M131" i="11"/>
  <c r="L131" i="11"/>
  <c r="J131" i="11"/>
  <c r="I131" i="11"/>
  <c r="H131" i="11"/>
  <c r="E131" i="11"/>
  <c r="M130" i="11"/>
  <c r="L130" i="11"/>
  <c r="J130" i="11"/>
  <c r="I130" i="11"/>
  <c r="H130" i="11"/>
  <c r="E130" i="11"/>
  <c r="M129" i="11"/>
  <c r="L129" i="11"/>
  <c r="J129" i="11"/>
  <c r="I129" i="11"/>
  <c r="H129" i="11"/>
  <c r="E129" i="11"/>
  <c r="M128" i="11"/>
  <c r="L128" i="11"/>
  <c r="J128" i="11"/>
  <c r="I128" i="11"/>
  <c r="H128" i="11"/>
  <c r="E128" i="11"/>
  <c r="M127" i="11"/>
  <c r="L127" i="11"/>
  <c r="J127" i="11"/>
  <c r="I127" i="11"/>
  <c r="H127" i="11"/>
  <c r="E127" i="11"/>
  <c r="M126" i="11"/>
  <c r="L126" i="11"/>
  <c r="J126" i="11"/>
  <c r="I126" i="11"/>
  <c r="H126" i="11"/>
  <c r="E126" i="11"/>
  <c r="M125" i="11"/>
  <c r="L125" i="11"/>
  <c r="J125" i="11"/>
  <c r="I125" i="11"/>
  <c r="H125" i="11"/>
  <c r="E125" i="11"/>
  <c r="M124" i="11"/>
  <c r="L124" i="11"/>
  <c r="J124" i="11"/>
  <c r="I124" i="11"/>
  <c r="H124" i="11"/>
  <c r="E124" i="11"/>
  <c r="M123" i="11"/>
  <c r="L123" i="11"/>
  <c r="J123" i="11"/>
  <c r="I123" i="11"/>
  <c r="H123" i="11"/>
  <c r="E123" i="11"/>
  <c r="M122" i="11"/>
  <c r="L122" i="11"/>
  <c r="J122" i="11"/>
  <c r="I122" i="11"/>
  <c r="H122" i="11"/>
  <c r="E122" i="11"/>
  <c r="M121" i="11"/>
  <c r="L121" i="11"/>
  <c r="J121" i="11"/>
  <c r="I121" i="11"/>
  <c r="H121" i="11"/>
  <c r="E121" i="11"/>
  <c r="M120" i="11"/>
  <c r="L120" i="11"/>
  <c r="J120" i="11"/>
  <c r="I120" i="11"/>
  <c r="H120" i="11"/>
  <c r="E120" i="11"/>
  <c r="M119" i="11"/>
  <c r="L119" i="11"/>
  <c r="J119" i="11"/>
  <c r="I119" i="11"/>
  <c r="H119" i="11"/>
  <c r="E119" i="11"/>
  <c r="K113" i="11"/>
  <c r="F113" i="11"/>
  <c r="H113" i="11" s="1"/>
  <c r="B113" i="11"/>
  <c r="D113" i="11" s="1"/>
  <c r="M112" i="11"/>
  <c r="L112" i="11"/>
  <c r="J112" i="11"/>
  <c r="I112" i="11"/>
  <c r="H112" i="11"/>
  <c r="E112" i="11"/>
  <c r="M111" i="11"/>
  <c r="L111" i="11"/>
  <c r="J111" i="11"/>
  <c r="I111" i="11"/>
  <c r="H111" i="11"/>
  <c r="E111" i="11"/>
  <c r="M110" i="11"/>
  <c r="L110" i="11"/>
  <c r="J110" i="11"/>
  <c r="I110" i="11"/>
  <c r="H110" i="11"/>
  <c r="E110" i="11"/>
  <c r="K109" i="11"/>
  <c r="F109" i="11"/>
  <c r="H109" i="11" s="1"/>
  <c r="B109" i="11"/>
  <c r="K108" i="11"/>
  <c r="F108" i="11"/>
  <c r="H108" i="11" s="1"/>
  <c r="M107" i="11"/>
  <c r="L107" i="11"/>
  <c r="J107" i="11"/>
  <c r="I107" i="11"/>
  <c r="H107" i="11"/>
  <c r="E107" i="11"/>
  <c r="M106" i="11"/>
  <c r="L106" i="11"/>
  <c r="J106" i="11"/>
  <c r="I106" i="11"/>
  <c r="H106" i="11"/>
  <c r="E106" i="11"/>
  <c r="M105" i="11"/>
  <c r="L105" i="11"/>
  <c r="J105" i="11"/>
  <c r="I105" i="11"/>
  <c r="H105" i="11"/>
  <c r="E105" i="11"/>
  <c r="M104" i="11"/>
  <c r="L104" i="11"/>
  <c r="J104" i="11"/>
  <c r="I104" i="11"/>
  <c r="H104" i="11"/>
  <c r="E104" i="11"/>
  <c r="M103" i="11"/>
  <c r="L103" i="11"/>
  <c r="J103" i="11"/>
  <c r="I103" i="11"/>
  <c r="H103" i="11"/>
  <c r="E103" i="11"/>
  <c r="M102" i="11"/>
  <c r="L102" i="11"/>
  <c r="J102" i="11"/>
  <c r="I102" i="11"/>
  <c r="H102" i="11"/>
  <c r="E102" i="11"/>
  <c r="M101" i="11"/>
  <c r="L101" i="11"/>
  <c r="J101" i="11"/>
  <c r="I101" i="11"/>
  <c r="H101" i="11"/>
  <c r="E101" i="11"/>
  <c r="M100" i="11"/>
  <c r="L100" i="11"/>
  <c r="J100" i="11"/>
  <c r="I100" i="11"/>
  <c r="H100" i="11"/>
  <c r="E100" i="11"/>
  <c r="M99" i="11"/>
  <c r="L99" i="11"/>
  <c r="J99" i="11"/>
  <c r="I99" i="11"/>
  <c r="H99" i="11"/>
  <c r="E99" i="11"/>
  <c r="M98" i="11"/>
  <c r="L98" i="11"/>
  <c r="J98" i="11"/>
  <c r="I98" i="11"/>
  <c r="H98" i="11"/>
  <c r="E98" i="11"/>
  <c r="M97" i="11"/>
  <c r="L97" i="11"/>
  <c r="J97" i="11"/>
  <c r="I97" i="11"/>
  <c r="H97" i="11"/>
  <c r="E97" i="11"/>
  <c r="M96" i="11"/>
  <c r="L96" i="11"/>
  <c r="J96" i="11"/>
  <c r="I96" i="11"/>
  <c r="H96" i="11"/>
  <c r="E96" i="11"/>
  <c r="M95" i="11"/>
  <c r="L95" i="11"/>
  <c r="J95" i="11"/>
  <c r="I95" i="11"/>
  <c r="H95" i="11"/>
  <c r="E95" i="11"/>
  <c r="M94" i="11"/>
  <c r="L94" i="11"/>
  <c r="J94" i="11"/>
  <c r="I94" i="11"/>
  <c r="H94" i="11"/>
  <c r="E94" i="11"/>
  <c r="M93" i="11"/>
  <c r="L93" i="11"/>
  <c r="J93" i="11"/>
  <c r="I93" i="11"/>
  <c r="H93" i="11"/>
  <c r="E93" i="11"/>
  <c r="M92" i="11"/>
  <c r="L92" i="11"/>
  <c r="J92" i="11"/>
  <c r="I92" i="11"/>
  <c r="H92" i="11"/>
  <c r="E92" i="11"/>
  <c r="M91" i="11"/>
  <c r="L91" i="11"/>
  <c r="J91" i="11"/>
  <c r="I91" i="11"/>
  <c r="H91" i="11"/>
  <c r="E91" i="11"/>
  <c r="K85" i="11"/>
  <c r="F85" i="11"/>
  <c r="B85" i="11"/>
  <c r="D85" i="11" s="1"/>
  <c r="M84" i="11"/>
  <c r="L84" i="11"/>
  <c r="J84" i="11"/>
  <c r="I84" i="11"/>
  <c r="H84" i="11"/>
  <c r="E84" i="11"/>
  <c r="M83" i="11"/>
  <c r="L83" i="11"/>
  <c r="J83" i="11"/>
  <c r="I83" i="11"/>
  <c r="H83" i="11"/>
  <c r="E83" i="11"/>
  <c r="M82" i="11"/>
  <c r="L82" i="11"/>
  <c r="J82" i="11"/>
  <c r="I82" i="11"/>
  <c r="H82" i="11"/>
  <c r="E82" i="11"/>
  <c r="K81" i="11"/>
  <c r="F81" i="11"/>
  <c r="H81" i="11" s="1"/>
  <c r="B81" i="11"/>
  <c r="D81" i="11" s="1"/>
  <c r="K80" i="11"/>
  <c r="F80" i="11"/>
  <c r="B80" i="11"/>
  <c r="D80" i="11" s="1"/>
  <c r="M79" i="11"/>
  <c r="L79" i="11"/>
  <c r="J79" i="11"/>
  <c r="I79" i="11"/>
  <c r="H79" i="11"/>
  <c r="E79" i="11"/>
  <c r="M78" i="11"/>
  <c r="L78" i="11"/>
  <c r="J78" i="11"/>
  <c r="I78" i="11"/>
  <c r="H78" i="11"/>
  <c r="E78" i="11"/>
  <c r="M77" i="11"/>
  <c r="L77" i="11"/>
  <c r="J77" i="11"/>
  <c r="I77" i="11"/>
  <c r="H77" i="11"/>
  <c r="E77" i="11"/>
  <c r="M76" i="11"/>
  <c r="L76" i="11"/>
  <c r="J76" i="11"/>
  <c r="I76" i="11"/>
  <c r="H76" i="11"/>
  <c r="E76" i="11"/>
  <c r="M75" i="11"/>
  <c r="L75" i="11"/>
  <c r="J75" i="11"/>
  <c r="I75" i="11"/>
  <c r="H75" i="11"/>
  <c r="E75" i="11"/>
  <c r="M74" i="11"/>
  <c r="L74" i="11"/>
  <c r="J74" i="11"/>
  <c r="I74" i="11"/>
  <c r="H74" i="11"/>
  <c r="E74" i="11"/>
  <c r="M73" i="11"/>
  <c r="L73" i="11"/>
  <c r="J73" i="11"/>
  <c r="I73" i="11"/>
  <c r="H73" i="11"/>
  <c r="E73" i="11"/>
  <c r="M72" i="11"/>
  <c r="L72" i="11"/>
  <c r="J72" i="11"/>
  <c r="I72" i="11"/>
  <c r="H72" i="11"/>
  <c r="E72" i="11"/>
  <c r="M71" i="11"/>
  <c r="L71" i="11"/>
  <c r="J71" i="11"/>
  <c r="I71" i="11"/>
  <c r="H71" i="11"/>
  <c r="E71" i="11"/>
  <c r="M70" i="11"/>
  <c r="L70" i="11"/>
  <c r="J70" i="11"/>
  <c r="I70" i="11"/>
  <c r="H70" i="11"/>
  <c r="E70" i="11"/>
  <c r="M69" i="11"/>
  <c r="L69" i="11"/>
  <c r="J69" i="11"/>
  <c r="I69" i="11"/>
  <c r="H69" i="11"/>
  <c r="E69" i="11"/>
  <c r="M68" i="11"/>
  <c r="L68" i="11"/>
  <c r="J68" i="11"/>
  <c r="I68" i="11"/>
  <c r="H68" i="11"/>
  <c r="E68" i="11"/>
  <c r="M67" i="11"/>
  <c r="L67" i="11"/>
  <c r="J67" i="11"/>
  <c r="I67" i="11"/>
  <c r="H67" i="11"/>
  <c r="E67" i="11"/>
  <c r="M66" i="11"/>
  <c r="L66" i="11"/>
  <c r="J66" i="11"/>
  <c r="I66" i="11"/>
  <c r="H66" i="11"/>
  <c r="E66" i="11"/>
  <c r="M65" i="11"/>
  <c r="L65" i="11"/>
  <c r="J65" i="11"/>
  <c r="I65" i="11"/>
  <c r="H65" i="11"/>
  <c r="E65" i="11"/>
  <c r="M64" i="11"/>
  <c r="L64" i="11"/>
  <c r="J64" i="11"/>
  <c r="I64" i="11"/>
  <c r="H64" i="11"/>
  <c r="E64" i="11"/>
  <c r="M63" i="11"/>
  <c r="L63" i="11"/>
  <c r="J63" i="11"/>
  <c r="I63" i="11"/>
  <c r="H63" i="11"/>
  <c r="E63" i="11"/>
  <c r="K57" i="11"/>
  <c r="F57" i="11"/>
  <c r="B57" i="11"/>
  <c r="D57" i="11" s="1"/>
  <c r="M56" i="11"/>
  <c r="L56" i="11"/>
  <c r="J56" i="11"/>
  <c r="I56" i="11"/>
  <c r="H56" i="11"/>
  <c r="E56" i="11"/>
  <c r="M55" i="11"/>
  <c r="L55" i="11"/>
  <c r="J55" i="11"/>
  <c r="I55" i="11"/>
  <c r="H55" i="11"/>
  <c r="E55" i="11"/>
  <c r="M54" i="11"/>
  <c r="L54" i="11"/>
  <c r="J54" i="11"/>
  <c r="I54" i="11"/>
  <c r="H54" i="11"/>
  <c r="E54" i="11"/>
  <c r="K53" i="11"/>
  <c r="F53" i="11"/>
  <c r="B53" i="11"/>
  <c r="K52" i="11"/>
  <c r="F52" i="11"/>
  <c r="H52" i="11" s="1"/>
  <c r="B52" i="11"/>
  <c r="D52" i="11" s="1"/>
  <c r="M51" i="11"/>
  <c r="L51" i="11"/>
  <c r="J51" i="11"/>
  <c r="I51" i="11"/>
  <c r="H51" i="11"/>
  <c r="E51" i="11"/>
  <c r="M50" i="11"/>
  <c r="L50" i="11"/>
  <c r="J50" i="11"/>
  <c r="I50" i="11"/>
  <c r="H50" i="11"/>
  <c r="E50" i="11"/>
  <c r="M49" i="11"/>
  <c r="L49" i="11"/>
  <c r="J49" i="11"/>
  <c r="I49" i="11"/>
  <c r="H49" i="11"/>
  <c r="E49" i="11"/>
  <c r="M48" i="11"/>
  <c r="L48" i="11"/>
  <c r="J48" i="11"/>
  <c r="I48" i="11"/>
  <c r="H48" i="11"/>
  <c r="E48" i="11"/>
  <c r="M47" i="11"/>
  <c r="L47" i="11"/>
  <c r="J47" i="11"/>
  <c r="I47" i="11"/>
  <c r="H47" i="11"/>
  <c r="E47" i="11"/>
  <c r="M46" i="11"/>
  <c r="L46" i="11"/>
  <c r="J46" i="11"/>
  <c r="I46" i="11"/>
  <c r="H46" i="11"/>
  <c r="E46" i="11"/>
  <c r="M45" i="11"/>
  <c r="L45" i="11"/>
  <c r="J45" i="11"/>
  <c r="I45" i="11"/>
  <c r="H45" i="11"/>
  <c r="E45" i="11"/>
  <c r="M44" i="11"/>
  <c r="L44" i="11"/>
  <c r="J44" i="11"/>
  <c r="I44" i="11"/>
  <c r="H44" i="11"/>
  <c r="E44" i="11"/>
  <c r="M43" i="11"/>
  <c r="L43" i="11"/>
  <c r="J43" i="11"/>
  <c r="I43" i="11"/>
  <c r="H43" i="11"/>
  <c r="E43" i="11"/>
  <c r="M42" i="11"/>
  <c r="L42" i="11"/>
  <c r="J42" i="11"/>
  <c r="I42" i="11"/>
  <c r="H42" i="11"/>
  <c r="E42" i="11"/>
  <c r="M41" i="11"/>
  <c r="L41" i="11"/>
  <c r="J41" i="11"/>
  <c r="I41" i="11"/>
  <c r="H41" i="11"/>
  <c r="E41" i="11"/>
  <c r="M40" i="11"/>
  <c r="L40" i="11"/>
  <c r="J40" i="11"/>
  <c r="I40" i="11"/>
  <c r="H40" i="11"/>
  <c r="E40" i="11"/>
  <c r="M39" i="11"/>
  <c r="L39" i="11"/>
  <c r="J39" i="11"/>
  <c r="I39" i="11"/>
  <c r="H39" i="11"/>
  <c r="E39" i="11"/>
  <c r="M38" i="11"/>
  <c r="L38" i="11"/>
  <c r="J38" i="11"/>
  <c r="I38" i="11"/>
  <c r="H38" i="11"/>
  <c r="E38" i="11"/>
  <c r="M37" i="11"/>
  <c r="L37" i="11"/>
  <c r="J37" i="11"/>
  <c r="I37" i="11"/>
  <c r="H37" i="11"/>
  <c r="E37" i="11"/>
  <c r="M36" i="11"/>
  <c r="L36" i="11"/>
  <c r="J36" i="11"/>
  <c r="I36" i="11"/>
  <c r="H36" i="11"/>
  <c r="E36" i="11"/>
  <c r="M35" i="11"/>
  <c r="L35" i="11"/>
  <c r="J35" i="11"/>
  <c r="I35" i="11"/>
  <c r="H35" i="11"/>
  <c r="E35" i="11"/>
  <c r="H29" i="11"/>
  <c r="B29" i="11"/>
  <c r="M28" i="11"/>
  <c r="L28" i="11"/>
  <c r="J28" i="11"/>
  <c r="I28" i="11"/>
  <c r="H28" i="11"/>
  <c r="E28" i="11"/>
  <c r="M27" i="11"/>
  <c r="L27" i="11"/>
  <c r="J27" i="11"/>
  <c r="I27" i="11"/>
  <c r="H27" i="11"/>
  <c r="E27" i="11"/>
  <c r="M26" i="11"/>
  <c r="L26" i="11"/>
  <c r="J26" i="11"/>
  <c r="I26" i="11"/>
  <c r="H26" i="11"/>
  <c r="E26" i="11"/>
  <c r="H25" i="11"/>
  <c r="B25" i="11"/>
  <c r="D25" i="11" s="1"/>
  <c r="E24" i="11"/>
  <c r="M23" i="11"/>
  <c r="L23" i="11"/>
  <c r="J23" i="11"/>
  <c r="I23" i="11"/>
  <c r="H23" i="11"/>
  <c r="E23" i="11"/>
  <c r="M22" i="11"/>
  <c r="L22" i="11"/>
  <c r="J22" i="11"/>
  <c r="I22" i="11"/>
  <c r="H22" i="11"/>
  <c r="E22" i="11"/>
  <c r="M21" i="11"/>
  <c r="L21" i="11"/>
  <c r="J21" i="11"/>
  <c r="I21" i="11"/>
  <c r="H21" i="11"/>
  <c r="E21" i="11"/>
  <c r="M20" i="11"/>
  <c r="L20" i="11"/>
  <c r="J20" i="11"/>
  <c r="I20" i="11"/>
  <c r="H20" i="11"/>
  <c r="E20" i="11"/>
  <c r="M19" i="11"/>
  <c r="L19" i="11"/>
  <c r="J19" i="11"/>
  <c r="I19" i="11"/>
  <c r="H19" i="11"/>
  <c r="E19" i="11"/>
  <c r="M18" i="11"/>
  <c r="L18" i="11"/>
  <c r="J18" i="11"/>
  <c r="I18" i="11"/>
  <c r="H18" i="11"/>
  <c r="E18" i="11"/>
  <c r="M17" i="11"/>
  <c r="L17" i="11"/>
  <c r="J17" i="11"/>
  <c r="I17" i="11"/>
  <c r="H17" i="11"/>
  <c r="E17" i="11"/>
  <c r="M16" i="11"/>
  <c r="L16" i="11"/>
  <c r="J16" i="11"/>
  <c r="I16" i="11"/>
  <c r="H16" i="11"/>
  <c r="E16" i="11"/>
  <c r="M15" i="11"/>
  <c r="L15" i="11"/>
  <c r="J15" i="11"/>
  <c r="I15" i="11"/>
  <c r="H15" i="11"/>
  <c r="E15" i="11"/>
  <c r="M14" i="11"/>
  <c r="L14" i="11"/>
  <c r="J14" i="11"/>
  <c r="I14" i="11"/>
  <c r="H14" i="11"/>
  <c r="E14" i="11"/>
  <c r="M13" i="11"/>
  <c r="L13" i="11"/>
  <c r="J13" i="11"/>
  <c r="I13" i="11"/>
  <c r="H13" i="11"/>
  <c r="E13" i="11"/>
  <c r="M12" i="11"/>
  <c r="L12" i="11"/>
  <c r="J12" i="11"/>
  <c r="I12" i="11"/>
  <c r="H12" i="11"/>
  <c r="E12" i="11"/>
  <c r="M11" i="11"/>
  <c r="L11" i="11"/>
  <c r="J11" i="11"/>
  <c r="I11" i="11"/>
  <c r="H11" i="11"/>
  <c r="E11" i="11"/>
  <c r="M10" i="11"/>
  <c r="L10" i="11"/>
  <c r="J10" i="11"/>
  <c r="I10" i="11"/>
  <c r="H10" i="11"/>
  <c r="E10" i="11"/>
  <c r="M9" i="11"/>
  <c r="L9" i="11"/>
  <c r="J9" i="11"/>
  <c r="I9" i="11"/>
  <c r="H9" i="11"/>
  <c r="E9" i="11"/>
  <c r="M8" i="11"/>
  <c r="L8" i="11"/>
  <c r="J8" i="11"/>
  <c r="I8" i="11"/>
  <c r="H8" i="11"/>
  <c r="E8" i="11"/>
  <c r="M7" i="11"/>
  <c r="L7" i="11"/>
  <c r="J7" i="11"/>
  <c r="I7" i="11"/>
  <c r="H7" i="11"/>
  <c r="E7" i="11"/>
  <c r="G208" i="13"/>
  <c r="K207" i="13"/>
  <c r="G207" i="13"/>
  <c r="F207" i="13"/>
  <c r="B207" i="13"/>
  <c r="K206" i="13"/>
  <c r="G206" i="13"/>
  <c r="F206" i="13"/>
  <c r="B206" i="13"/>
  <c r="K205" i="13"/>
  <c r="G205" i="13"/>
  <c r="F205" i="13"/>
  <c r="B205" i="13"/>
  <c r="K204" i="13"/>
  <c r="G204" i="13"/>
  <c r="F204" i="13"/>
  <c r="B204" i="13"/>
  <c r="K203" i="13"/>
  <c r="G203" i="13"/>
  <c r="F203" i="13"/>
  <c r="B203" i="13"/>
  <c r="E203" i="13" s="1"/>
  <c r="K202" i="13"/>
  <c r="G202" i="13"/>
  <c r="F202" i="13"/>
  <c r="B202" i="13"/>
  <c r="K201" i="13"/>
  <c r="G201" i="13"/>
  <c r="F201" i="13"/>
  <c r="B201" i="13"/>
  <c r="D201" i="13" s="1"/>
  <c r="K200" i="13"/>
  <c r="G200" i="13"/>
  <c r="F200" i="13"/>
  <c r="B200" i="13"/>
  <c r="K199" i="13"/>
  <c r="G199" i="13"/>
  <c r="F199" i="13"/>
  <c r="B199" i="13"/>
  <c r="K198" i="13"/>
  <c r="G198" i="13"/>
  <c r="F198" i="13"/>
  <c r="B198" i="13"/>
  <c r="K197" i="13"/>
  <c r="G197" i="13"/>
  <c r="F197" i="13"/>
  <c r="B197" i="13"/>
  <c r="K196" i="13"/>
  <c r="G196" i="13"/>
  <c r="F196" i="13"/>
  <c r="B196" i="13"/>
  <c r="K195" i="13"/>
  <c r="G195" i="13"/>
  <c r="F195" i="13"/>
  <c r="B195" i="13"/>
  <c r="K194" i="13"/>
  <c r="G194" i="13"/>
  <c r="F194" i="13"/>
  <c r="B194" i="13"/>
  <c r="K193" i="13"/>
  <c r="G193" i="13"/>
  <c r="F193" i="13"/>
  <c r="B193" i="13"/>
  <c r="D193" i="13" s="1"/>
  <c r="K192" i="13"/>
  <c r="G192" i="13"/>
  <c r="F192" i="13"/>
  <c r="B192" i="13"/>
  <c r="K191" i="13"/>
  <c r="G191" i="13"/>
  <c r="F191" i="13"/>
  <c r="B191" i="13"/>
  <c r="K190" i="13"/>
  <c r="G190" i="13"/>
  <c r="F190" i="13"/>
  <c r="B190" i="13"/>
  <c r="K189" i="13"/>
  <c r="G189" i="13"/>
  <c r="F189" i="13"/>
  <c r="B189" i="13"/>
  <c r="K183" i="13"/>
  <c r="F183" i="13"/>
  <c r="M182" i="13"/>
  <c r="L182" i="13"/>
  <c r="J182" i="13"/>
  <c r="I182" i="13"/>
  <c r="H182" i="13"/>
  <c r="E182" i="13"/>
  <c r="D182" i="13"/>
  <c r="M181" i="13"/>
  <c r="L181" i="13"/>
  <c r="J181" i="13"/>
  <c r="I181" i="13"/>
  <c r="H181" i="13"/>
  <c r="E181" i="13"/>
  <c r="D181" i="13"/>
  <c r="K180" i="13"/>
  <c r="F180" i="13"/>
  <c r="B180" i="13"/>
  <c r="K179" i="13"/>
  <c r="F179" i="13"/>
  <c r="E179" i="13"/>
  <c r="M178" i="13"/>
  <c r="L178" i="13"/>
  <c r="J178" i="13"/>
  <c r="I178" i="13"/>
  <c r="H178" i="13"/>
  <c r="E178" i="13"/>
  <c r="D178" i="13"/>
  <c r="M177" i="13"/>
  <c r="L177" i="13"/>
  <c r="J177" i="13"/>
  <c r="I177" i="13"/>
  <c r="H177" i="13"/>
  <c r="E177" i="13"/>
  <c r="D177" i="13"/>
  <c r="M176" i="13"/>
  <c r="L176" i="13"/>
  <c r="J176" i="13"/>
  <c r="I176" i="13"/>
  <c r="H176" i="13"/>
  <c r="E176" i="13"/>
  <c r="D176" i="13"/>
  <c r="M175" i="13"/>
  <c r="L175" i="13"/>
  <c r="J175" i="13"/>
  <c r="I175" i="13"/>
  <c r="H175" i="13"/>
  <c r="E175" i="13"/>
  <c r="D175" i="13"/>
  <c r="M174" i="13"/>
  <c r="L174" i="13"/>
  <c r="J174" i="13"/>
  <c r="I174" i="13"/>
  <c r="H174" i="13"/>
  <c r="E174" i="13"/>
  <c r="D174" i="13"/>
  <c r="M173" i="13"/>
  <c r="L173" i="13"/>
  <c r="J173" i="13"/>
  <c r="I173" i="13"/>
  <c r="H173" i="13"/>
  <c r="E173" i="13"/>
  <c r="D173" i="13"/>
  <c r="M172" i="13"/>
  <c r="L172" i="13"/>
  <c r="J172" i="13"/>
  <c r="I172" i="13"/>
  <c r="H172" i="13"/>
  <c r="E172" i="13"/>
  <c r="D172" i="13"/>
  <c r="M171" i="13"/>
  <c r="L171" i="13"/>
  <c r="J171" i="13"/>
  <c r="I171" i="13"/>
  <c r="H171" i="13"/>
  <c r="E171" i="13"/>
  <c r="D171" i="13"/>
  <c r="M170" i="13"/>
  <c r="L170" i="13"/>
  <c r="J170" i="13"/>
  <c r="I170" i="13"/>
  <c r="H170" i="13"/>
  <c r="E170" i="13"/>
  <c r="D170" i="13"/>
  <c r="M169" i="13"/>
  <c r="L169" i="13"/>
  <c r="J169" i="13"/>
  <c r="I169" i="13"/>
  <c r="H169" i="13"/>
  <c r="E169" i="13"/>
  <c r="D169" i="13"/>
  <c r="M168" i="13"/>
  <c r="L168" i="13"/>
  <c r="J168" i="13"/>
  <c r="I168" i="13"/>
  <c r="H168" i="13"/>
  <c r="E168" i="13"/>
  <c r="D168" i="13"/>
  <c r="M167" i="13"/>
  <c r="L167" i="13"/>
  <c r="J167" i="13"/>
  <c r="I167" i="13"/>
  <c r="H167" i="13"/>
  <c r="E167" i="13"/>
  <c r="D167" i="13"/>
  <c r="M166" i="13"/>
  <c r="L166" i="13"/>
  <c r="J166" i="13"/>
  <c r="I166" i="13"/>
  <c r="H166" i="13"/>
  <c r="E166" i="13"/>
  <c r="D166" i="13"/>
  <c r="M165" i="13"/>
  <c r="L165" i="13"/>
  <c r="J165" i="13"/>
  <c r="I165" i="13"/>
  <c r="H165" i="13"/>
  <c r="E165" i="13"/>
  <c r="D165" i="13"/>
  <c r="M164" i="13"/>
  <c r="L164" i="13"/>
  <c r="J164" i="13"/>
  <c r="I164" i="13"/>
  <c r="H164" i="13"/>
  <c r="E164" i="13"/>
  <c r="D164" i="13"/>
  <c r="M163" i="13"/>
  <c r="L163" i="13"/>
  <c r="J163" i="13"/>
  <c r="I163" i="13"/>
  <c r="H163" i="13"/>
  <c r="E163" i="13"/>
  <c r="D163" i="13"/>
  <c r="K156" i="13"/>
  <c r="F156" i="13"/>
  <c r="H156" i="13" s="1"/>
  <c r="B156" i="13"/>
  <c r="K155" i="13"/>
  <c r="F155" i="13"/>
  <c r="B155" i="13"/>
  <c r="K152" i="13"/>
  <c r="F152" i="13"/>
  <c r="B152" i="13"/>
  <c r="K151" i="13"/>
  <c r="F151" i="13"/>
  <c r="B151" i="13"/>
  <c r="K150" i="13"/>
  <c r="F150" i="13"/>
  <c r="B150" i="13"/>
  <c r="K149" i="13"/>
  <c r="F149" i="13"/>
  <c r="B149" i="13"/>
  <c r="K148" i="13"/>
  <c r="F148" i="13"/>
  <c r="B148" i="13"/>
  <c r="K147" i="13"/>
  <c r="F147" i="13"/>
  <c r="B147" i="13"/>
  <c r="K146" i="13"/>
  <c r="F146" i="13"/>
  <c r="B146" i="13"/>
  <c r="K145" i="13"/>
  <c r="F145" i="13"/>
  <c r="B145" i="13"/>
  <c r="I145" i="13" s="1"/>
  <c r="K144" i="13"/>
  <c r="F144" i="13"/>
  <c r="B144" i="13"/>
  <c r="K143" i="13"/>
  <c r="F143" i="13"/>
  <c r="B143" i="13"/>
  <c r="K142" i="13"/>
  <c r="F142" i="13"/>
  <c r="B142" i="13"/>
  <c r="K141" i="13"/>
  <c r="F141" i="13"/>
  <c r="B141" i="13"/>
  <c r="D141" i="13" s="1"/>
  <c r="K140" i="13"/>
  <c r="F140" i="13"/>
  <c r="B140" i="13"/>
  <c r="K139" i="13"/>
  <c r="F139" i="13"/>
  <c r="B139" i="13"/>
  <c r="K138" i="13"/>
  <c r="F138" i="13"/>
  <c r="B138" i="13"/>
  <c r="K137" i="13"/>
  <c r="F137" i="13"/>
  <c r="B137" i="13"/>
  <c r="K131" i="13"/>
  <c r="M131" i="13" s="1"/>
  <c r="F131" i="13"/>
  <c r="M130" i="13"/>
  <c r="L130" i="13"/>
  <c r="J130" i="13"/>
  <c r="I130" i="13"/>
  <c r="H130" i="13"/>
  <c r="E130" i="13"/>
  <c r="D130" i="13"/>
  <c r="M129" i="13"/>
  <c r="L129" i="13"/>
  <c r="J129" i="13"/>
  <c r="I129" i="13"/>
  <c r="H129" i="13"/>
  <c r="E129" i="13"/>
  <c r="D129" i="13"/>
  <c r="K128" i="13"/>
  <c r="F128" i="13"/>
  <c r="E128" i="13"/>
  <c r="K127" i="13"/>
  <c r="L127" i="13" s="1"/>
  <c r="F127" i="13"/>
  <c r="H127" i="13" s="1"/>
  <c r="M126" i="13"/>
  <c r="L126" i="13"/>
  <c r="J126" i="13"/>
  <c r="I126" i="13"/>
  <c r="H126" i="13"/>
  <c r="E126" i="13"/>
  <c r="D126" i="13"/>
  <c r="M125" i="13"/>
  <c r="L125" i="13"/>
  <c r="J125" i="13"/>
  <c r="I125" i="13"/>
  <c r="H125" i="13"/>
  <c r="E125" i="13"/>
  <c r="D125" i="13"/>
  <c r="M124" i="13"/>
  <c r="L124" i="13"/>
  <c r="J124" i="13"/>
  <c r="I124" i="13"/>
  <c r="H124" i="13"/>
  <c r="E124" i="13"/>
  <c r="D124" i="13"/>
  <c r="M123" i="13"/>
  <c r="L123" i="13"/>
  <c r="J123" i="13"/>
  <c r="I123" i="13"/>
  <c r="H123" i="13"/>
  <c r="E123" i="13"/>
  <c r="D123" i="13"/>
  <c r="M122" i="13"/>
  <c r="L122" i="13"/>
  <c r="J122" i="13"/>
  <c r="I122" i="13"/>
  <c r="H122" i="13"/>
  <c r="E122" i="13"/>
  <c r="D122" i="13"/>
  <c r="M121" i="13"/>
  <c r="L121" i="13"/>
  <c r="J121" i="13"/>
  <c r="I121" i="13"/>
  <c r="H121" i="13"/>
  <c r="E121" i="13"/>
  <c r="D121" i="13"/>
  <c r="M120" i="13"/>
  <c r="L120" i="13"/>
  <c r="J120" i="13"/>
  <c r="I120" i="13"/>
  <c r="H120" i="13"/>
  <c r="E120" i="13"/>
  <c r="D120" i="13"/>
  <c r="M119" i="13"/>
  <c r="L119" i="13"/>
  <c r="J119" i="13"/>
  <c r="I119" i="13"/>
  <c r="H119" i="13"/>
  <c r="E119" i="13"/>
  <c r="D119" i="13"/>
  <c r="M118" i="13"/>
  <c r="L118" i="13"/>
  <c r="J118" i="13"/>
  <c r="I118" i="13"/>
  <c r="H118" i="13"/>
  <c r="E118" i="13"/>
  <c r="D118" i="13"/>
  <c r="M117" i="13"/>
  <c r="L117" i="13"/>
  <c r="J117" i="13"/>
  <c r="I117" i="13"/>
  <c r="H117" i="13"/>
  <c r="E117" i="13"/>
  <c r="D117" i="13"/>
  <c r="M116" i="13"/>
  <c r="L116" i="13"/>
  <c r="J116" i="13"/>
  <c r="I116" i="13"/>
  <c r="H116" i="13"/>
  <c r="E116" i="13"/>
  <c r="D116" i="13"/>
  <c r="M115" i="13"/>
  <c r="L115" i="13"/>
  <c r="J115" i="13"/>
  <c r="I115" i="13"/>
  <c r="H115" i="13"/>
  <c r="E115" i="13"/>
  <c r="D115" i="13"/>
  <c r="M114" i="13"/>
  <c r="L114" i="13"/>
  <c r="J114" i="13"/>
  <c r="I114" i="13"/>
  <c r="H114" i="13"/>
  <c r="E114" i="13"/>
  <c r="D114" i="13"/>
  <c r="M113" i="13"/>
  <c r="L113" i="13"/>
  <c r="J113" i="13"/>
  <c r="I113" i="13"/>
  <c r="H113" i="13"/>
  <c r="E113" i="13"/>
  <c r="D113" i="13"/>
  <c r="M112" i="13"/>
  <c r="L112" i="13"/>
  <c r="J112" i="13"/>
  <c r="I112" i="13"/>
  <c r="H112" i="13"/>
  <c r="E112" i="13"/>
  <c r="D112" i="13"/>
  <c r="E111" i="13"/>
  <c r="D111" i="13"/>
  <c r="K105" i="13"/>
  <c r="F105" i="13"/>
  <c r="H105" i="13" s="1"/>
  <c r="B105" i="13"/>
  <c r="M104" i="13"/>
  <c r="L104" i="13"/>
  <c r="J104" i="13"/>
  <c r="I104" i="13"/>
  <c r="H104" i="13"/>
  <c r="E104" i="13"/>
  <c r="D104" i="13"/>
  <c r="M103" i="13"/>
  <c r="L103" i="13"/>
  <c r="J103" i="13"/>
  <c r="I103" i="13"/>
  <c r="H103" i="13"/>
  <c r="E103" i="13"/>
  <c r="D103" i="13"/>
  <c r="K102" i="13"/>
  <c r="F102" i="13"/>
  <c r="H102" i="13" s="1"/>
  <c r="B102" i="13"/>
  <c r="K101" i="13"/>
  <c r="F101" i="13"/>
  <c r="H101" i="13" s="1"/>
  <c r="B101" i="13"/>
  <c r="M100" i="13"/>
  <c r="L100" i="13"/>
  <c r="J100" i="13"/>
  <c r="I100" i="13"/>
  <c r="H100" i="13"/>
  <c r="E100" i="13"/>
  <c r="D100" i="13"/>
  <c r="M99" i="13"/>
  <c r="L99" i="13"/>
  <c r="J99" i="13"/>
  <c r="I99" i="13"/>
  <c r="H99" i="13"/>
  <c r="E99" i="13"/>
  <c r="D99" i="13"/>
  <c r="M98" i="13"/>
  <c r="L98" i="13"/>
  <c r="J98" i="13"/>
  <c r="I98" i="13"/>
  <c r="H98" i="13"/>
  <c r="E98" i="13"/>
  <c r="D98" i="13"/>
  <c r="M97" i="13"/>
  <c r="L97" i="13"/>
  <c r="J97" i="13"/>
  <c r="I97" i="13"/>
  <c r="H97" i="13"/>
  <c r="E97" i="13"/>
  <c r="D97" i="13"/>
  <c r="M96" i="13"/>
  <c r="L96" i="13"/>
  <c r="J96" i="13"/>
  <c r="I96" i="13"/>
  <c r="H96" i="13"/>
  <c r="E96" i="13"/>
  <c r="D96" i="13"/>
  <c r="M95" i="13"/>
  <c r="L95" i="13"/>
  <c r="J95" i="13"/>
  <c r="I95" i="13"/>
  <c r="H95" i="13"/>
  <c r="E95" i="13"/>
  <c r="D95" i="13"/>
  <c r="M94" i="13"/>
  <c r="L94" i="13"/>
  <c r="J94" i="13"/>
  <c r="I94" i="13"/>
  <c r="H94" i="13"/>
  <c r="E94" i="13"/>
  <c r="D94" i="13"/>
  <c r="M93" i="13"/>
  <c r="L93" i="13"/>
  <c r="J93" i="13"/>
  <c r="I93" i="13"/>
  <c r="H93" i="13"/>
  <c r="E93" i="13"/>
  <c r="D93" i="13"/>
  <c r="M92" i="13"/>
  <c r="L92" i="13"/>
  <c r="J92" i="13"/>
  <c r="I92" i="13"/>
  <c r="H92" i="13"/>
  <c r="E92" i="13"/>
  <c r="D92" i="13"/>
  <c r="M91" i="13"/>
  <c r="L91" i="13"/>
  <c r="J91" i="13"/>
  <c r="I91" i="13"/>
  <c r="H91" i="13"/>
  <c r="E91" i="13"/>
  <c r="D91" i="13"/>
  <c r="M90" i="13"/>
  <c r="L90" i="13"/>
  <c r="J90" i="13"/>
  <c r="I90" i="13"/>
  <c r="H90" i="13"/>
  <c r="E90" i="13"/>
  <c r="D90" i="13"/>
  <c r="M89" i="13"/>
  <c r="L89" i="13"/>
  <c r="J89" i="13"/>
  <c r="I89" i="13"/>
  <c r="H89" i="13"/>
  <c r="E89" i="13"/>
  <c r="D89" i="13"/>
  <c r="M88" i="13"/>
  <c r="L88" i="13"/>
  <c r="J88" i="13"/>
  <c r="I88" i="13"/>
  <c r="H88" i="13"/>
  <c r="E88" i="13"/>
  <c r="D88" i="13"/>
  <c r="M87" i="13"/>
  <c r="L87" i="13"/>
  <c r="J87" i="13"/>
  <c r="I87" i="13"/>
  <c r="H87" i="13"/>
  <c r="E87" i="13"/>
  <c r="D87" i="13"/>
  <c r="M86" i="13"/>
  <c r="L86" i="13"/>
  <c r="J86" i="13"/>
  <c r="I86" i="13"/>
  <c r="H86" i="13"/>
  <c r="E86" i="13"/>
  <c r="D86" i="13"/>
  <c r="M85" i="13"/>
  <c r="L85" i="13"/>
  <c r="J85" i="13"/>
  <c r="I85" i="13"/>
  <c r="H85" i="13"/>
  <c r="E85" i="13"/>
  <c r="D85" i="13"/>
  <c r="K79" i="13"/>
  <c r="F79" i="13"/>
  <c r="I79" i="13" s="1"/>
  <c r="E79" i="13"/>
  <c r="D79" i="13"/>
  <c r="M79" i="13"/>
  <c r="M78" i="13"/>
  <c r="L78" i="13"/>
  <c r="J78" i="13"/>
  <c r="I78" i="13"/>
  <c r="H78" i="13"/>
  <c r="E78" i="13"/>
  <c r="D78" i="13"/>
  <c r="M77" i="13"/>
  <c r="L77" i="13"/>
  <c r="J77" i="13"/>
  <c r="I77" i="13"/>
  <c r="H77" i="13"/>
  <c r="E77" i="13"/>
  <c r="D77" i="13"/>
  <c r="K76" i="13"/>
  <c r="L76" i="13" s="1"/>
  <c r="F76" i="13"/>
  <c r="H76" i="13" s="1"/>
  <c r="K75" i="13"/>
  <c r="L75" i="13" s="1"/>
  <c r="F75" i="13"/>
  <c r="H75" i="13" s="1"/>
  <c r="M74" i="13"/>
  <c r="L74" i="13"/>
  <c r="J74" i="13"/>
  <c r="I74" i="13"/>
  <c r="H74" i="13"/>
  <c r="E74" i="13"/>
  <c r="D74" i="13"/>
  <c r="M73" i="13"/>
  <c r="L73" i="13"/>
  <c r="J73" i="13"/>
  <c r="I73" i="13"/>
  <c r="H73" i="13"/>
  <c r="E73" i="13"/>
  <c r="D73" i="13"/>
  <c r="M72" i="13"/>
  <c r="L72" i="13"/>
  <c r="J72" i="13"/>
  <c r="I72" i="13"/>
  <c r="H72" i="13"/>
  <c r="E72" i="13"/>
  <c r="D72" i="13"/>
  <c r="M71" i="13"/>
  <c r="L71" i="13"/>
  <c r="J71" i="13"/>
  <c r="I71" i="13"/>
  <c r="H71" i="13"/>
  <c r="E71" i="13"/>
  <c r="D71" i="13"/>
  <c r="M70" i="13"/>
  <c r="L70" i="13"/>
  <c r="J70" i="13"/>
  <c r="I70" i="13"/>
  <c r="H70" i="13"/>
  <c r="E70" i="13"/>
  <c r="D70" i="13"/>
  <c r="M69" i="13"/>
  <c r="L69" i="13"/>
  <c r="J69" i="13"/>
  <c r="I69" i="13"/>
  <c r="H69" i="13"/>
  <c r="E69" i="13"/>
  <c r="D69" i="13"/>
  <c r="M68" i="13"/>
  <c r="L68" i="13"/>
  <c r="J68" i="13"/>
  <c r="I68" i="13"/>
  <c r="H68" i="13"/>
  <c r="E68" i="13"/>
  <c r="D68" i="13"/>
  <c r="M67" i="13"/>
  <c r="L67" i="13"/>
  <c r="J67" i="13"/>
  <c r="I67" i="13"/>
  <c r="H67" i="13"/>
  <c r="E67" i="13"/>
  <c r="D67" i="13"/>
  <c r="M66" i="13"/>
  <c r="L66" i="13"/>
  <c r="J66" i="13"/>
  <c r="I66" i="13"/>
  <c r="H66" i="13"/>
  <c r="E66" i="13"/>
  <c r="D66" i="13"/>
  <c r="M65" i="13"/>
  <c r="L65" i="13"/>
  <c r="J65" i="13"/>
  <c r="I65" i="13"/>
  <c r="H65" i="13"/>
  <c r="E65" i="13"/>
  <c r="D65" i="13"/>
  <c r="M64" i="13"/>
  <c r="L64" i="13"/>
  <c r="J64" i="13"/>
  <c r="I64" i="13"/>
  <c r="H64" i="13"/>
  <c r="E64" i="13"/>
  <c r="D64" i="13"/>
  <c r="M63" i="13"/>
  <c r="L63" i="13"/>
  <c r="J63" i="13"/>
  <c r="I63" i="13"/>
  <c r="H63" i="13"/>
  <c r="E63" i="13"/>
  <c r="D63" i="13"/>
  <c r="M62" i="13"/>
  <c r="L62" i="13"/>
  <c r="J62" i="13"/>
  <c r="I62" i="13"/>
  <c r="H62" i="13"/>
  <c r="E62" i="13"/>
  <c r="D62" i="13"/>
  <c r="M61" i="13"/>
  <c r="L61" i="13"/>
  <c r="J61" i="13"/>
  <c r="I61" i="13"/>
  <c r="H61" i="13"/>
  <c r="E61" i="13"/>
  <c r="D61" i="13"/>
  <c r="M60" i="13"/>
  <c r="L60" i="13"/>
  <c r="J60" i="13"/>
  <c r="I60" i="13"/>
  <c r="H60" i="13"/>
  <c r="E60" i="13"/>
  <c r="D60" i="13"/>
  <c r="M59" i="13"/>
  <c r="L59" i="13"/>
  <c r="J59" i="13"/>
  <c r="I59" i="13"/>
  <c r="H59" i="13"/>
  <c r="E59" i="13"/>
  <c r="D59" i="13"/>
  <c r="K53" i="13"/>
  <c r="F53" i="13"/>
  <c r="H53" i="13" s="1"/>
  <c r="B53" i="13"/>
  <c r="M52" i="13"/>
  <c r="L52" i="13"/>
  <c r="J52" i="13"/>
  <c r="I52" i="13"/>
  <c r="H52" i="13"/>
  <c r="E52" i="13"/>
  <c r="D52" i="13"/>
  <c r="M51" i="13"/>
  <c r="L51" i="13"/>
  <c r="J51" i="13"/>
  <c r="I51" i="13"/>
  <c r="H51" i="13"/>
  <c r="E51" i="13"/>
  <c r="D51" i="13"/>
  <c r="K50" i="13"/>
  <c r="F50" i="13"/>
  <c r="H50" i="13" s="1"/>
  <c r="B50" i="13"/>
  <c r="E50" i="13" s="1"/>
  <c r="K49" i="13"/>
  <c r="F49" i="13"/>
  <c r="H49" i="13" s="1"/>
  <c r="B49" i="13"/>
  <c r="E49" i="13" s="1"/>
  <c r="M48" i="13"/>
  <c r="L48" i="13"/>
  <c r="J48" i="13"/>
  <c r="I48" i="13"/>
  <c r="H48" i="13"/>
  <c r="E48" i="13"/>
  <c r="D48" i="13"/>
  <c r="M47" i="13"/>
  <c r="L47" i="13"/>
  <c r="J47" i="13"/>
  <c r="I47" i="13"/>
  <c r="H47" i="13"/>
  <c r="E47" i="13"/>
  <c r="D47" i="13"/>
  <c r="M46" i="13"/>
  <c r="L46" i="13"/>
  <c r="J46" i="13"/>
  <c r="I46" i="13"/>
  <c r="H46" i="13"/>
  <c r="E46" i="13"/>
  <c r="D46" i="13"/>
  <c r="M45" i="13"/>
  <c r="L45" i="13"/>
  <c r="J45" i="13"/>
  <c r="I45" i="13"/>
  <c r="H45" i="13"/>
  <c r="E45" i="13"/>
  <c r="D45" i="13"/>
  <c r="M44" i="13"/>
  <c r="L44" i="13"/>
  <c r="J44" i="13"/>
  <c r="I44" i="13"/>
  <c r="H44" i="13"/>
  <c r="E44" i="13"/>
  <c r="D44" i="13"/>
  <c r="M43" i="13"/>
  <c r="L43" i="13"/>
  <c r="J43" i="13"/>
  <c r="I43" i="13"/>
  <c r="H43" i="13"/>
  <c r="E43" i="13"/>
  <c r="D43" i="13"/>
  <c r="M42" i="13"/>
  <c r="L42" i="13"/>
  <c r="J42" i="13"/>
  <c r="I42" i="13"/>
  <c r="H42" i="13"/>
  <c r="E42" i="13"/>
  <c r="D42" i="13"/>
  <c r="M41" i="13"/>
  <c r="L41" i="13"/>
  <c r="J41" i="13"/>
  <c r="I41" i="13"/>
  <c r="H41" i="13"/>
  <c r="E41" i="13"/>
  <c r="D41" i="13"/>
  <c r="M40" i="13"/>
  <c r="L40" i="13"/>
  <c r="J40" i="13"/>
  <c r="I40" i="13"/>
  <c r="H40" i="13"/>
  <c r="E40" i="13"/>
  <c r="D40" i="13"/>
  <c r="M39" i="13"/>
  <c r="L39" i="13"/>
  <c r="J39" i="13"/>
  <c r="I39" i="13"/>
  <c r="H39" i="13"/>
  <c r="E39" i="13"/>
  <c r="D39" i="13"/>
  <c r="M38" i="13"/>
  <c r="L38" i="13"/>
  <c r="J38" i="13"/>
  <c r="I38" i="13"/>
  <c r="H38" i="13"/>
  <c r="E38" i="13"/>
  <c r="D38" i="13"/>
  <c r="M37" i="13"/>
  <c r="L37" i="13"/>
  <c r="J37" i="13"/>
  <c r="I37" i="13"/>
  <c r="H37" i="13"/>
  <c r="E37" i="13"/>
  <c r="D37" i="13"/>
  <c r="M36" i="13"/>
  <c r="L36" i="13"/>
  <c r="J36" i="13"/>
  <c r="I36" i="13"/>
  <c r="H36" i="13"/>
  <c r="E36" i="13"/>
  <c r="D36" i="13"/>
  <c r="M35" i="13"/>
  <c r="L35" i="13"/>
  <c r="J35" i="13"/>
  <c r="I35" i="13"/>
  <c r="H35" i="13"/>
  <c r="E35" i="13"/>
  <c r="D35" i="13"/>
  <c r="M34" i="13"/>
  <c r="L34" i="13"/>
  <c r="J34" i="13"/>
  <c r="I34" i="13"/>
  <c r="H34" i="13"/>
  <c r="E34" i="13"/>
  <c r="D34" i="13"/>
  <c r="M33" i="13"/>
  <c r="L33" i="13"/>
  <c r="J33" i="13"/>
  <c r="I33" i="13"/>
  <c r="H33" i="13"/>
  <c r="E33" i="13"/>
  <c r="D33" i="13"/>
  <c r="F27" i="13"/>
  <c r="B27" i="13"/>
  <c r="M26" i="13"/>
  <c r="L26" i="13"/>
  <c r="J26" i="13"/>
  <c r="I26" i="13"/>
  <c r="H26" i="13"/>
  <c r="E26" i="13"/>
  <c r="D26" i="13"/>
  <c r="M25" i="13"/>
  <c r="L25" i="13"/>
  <c r="J25" i="13"/>
  <c r="I25" i="13"/>
  <c r="H25" i="13"/>
  <c r="E25" i="13"/>
  <c r="D25" i="13"/>
  <c r="F24" i="13"/>
  <c r="B24" i="13"/>
  <c r="E24" i="13" s="1"/>
  <c r="F23" i="13"/>
  <c r="H23" i="13" s="1"/>
  <c r="B23" i="13"/>
  <c r="M22" i="13"/>
  <c r="L22" i="13"/>
  <c r="J22" i="13"/>
  <c r="I22" i="13"/>
  <c r="H22" i="13"/>
  <c r="E22" i="13"/>
  <c r="D22" i="13"/>
  <c r="M21" i="13"/>
  <c r="L21" i="13"/>
  <c r="J21" i="13"/>
  <c r="I21" i="13"/>
  <c r="H21" i="13"/>
  <c r="E21" i="13"/>
  <c r="D21" i="13"/>
  <c r="M20" i="13"/>
  <c r="L20" i="13"/>
  <c r="J20" i="13"/>
  <c r="I20" i="13"/>
  <c r="H20" i="13"/>
  <c r="E20" i="13"/>
  <c r="D20" i="13"/>
  <c r="M19" i="13"/>
  <c r="L19" i="13"/>
  <c r="J19" i="13"/>
  <c r="I19" i="13"/>
  <c r="H19" i="13"/>
  <c r="E19" i="13"/>
  <c r="D19" i="13"/>
  <c r="M18" i="13"/>
  <c r="L18" i="13"/>
  <c r="J18" i="13"/>
  <c r="I18" i="13"/>
  <c r="H18" i="13"/>
  <c r="E18" i="13"/>
  <c r="D18" i="13"/>
  <c r="M17" i="13"/>
  <c r="L17" i="13"/>
  <c r="J17" i="13"/>
  <c r="I17" i="13"/>
  <c r="H17" i="13"/>
  <c r="E17" i="13"/>
  <c r="D17" i="13"/>
  <c r="M16" i="13"/>
  <c r="L16" i="13"/>
  <c r="J16" i="13"/>
  <c r="I16" i="13"/>
  <c r="H16" i="13"/>
  <c r="E16" i="13"/>
  <c r="D16" i="13"/>
  <c r="M15" i="13"/>
  <c r="L15" i="13"/>
  <c r="J15" i="13"/>
  <c r="I15" i="13"/>
  <c r="H15" i="13"/>
  <c r="E15" i="13"/>
  <c r="D15" i="13"/>
  <c r="M14" i="13"/>
  <c r="L14" i="13"/>
  <c r="J14" i="13"/>
  <c r="I14" i="13"/>
  <c r="H14" i="13"/>
  <c r="E14" i="13"/>
  <c r="D14" i="13"/>
  <c r="M13" i="13"/>
  <c r="L13" i="13"/>
  <c r="J13" i="13"/>
  <c r="I13" i="13"/>
  <c r="H13" i="13"/>
  <c r="E13" i="13"/>
  <c r="D13" i="13"/>
  <c r="M12" i="13"/>
  <c r="L12" i="13"/>
  <c r="J12" i="13"/>
  <c r="I12" i="13"/>
  <c r="H12" i="13"/>
  <c r="E12" i="13"/>
  <c r="D12" i="13"/>
  <c r="M11" i="13"/>
  <c r="L11" i="13"/>
  <c r="J11" i="13"/>
  <c r="I11" i="13"/>
  <c r="H11" i="13"/>
  <c r="E11" i="13"/>
  <c r="D11" i="13"/>
  <c r="M10" i="13"/>
  <c r="L10" i="13"/>
  <c r="J10" i="13"/>
  <c r="I10" i="13"/>
  <c r="H10" i="13"/>
  <c r="E10" i="13"/>
  <c r="D10" i="13"/>
  <c r="M9" i="13"/>
  <c r="L9" i="13"/>
  <c r="J9" i="13"/>
  <c r="I9" i="13"/>
  <c r="H9" i="13"/>
  <c r="E9" i="13"/>
  <c r="D9" i="13"/>
  <c r="M8" i="13"/>
  <c r="L8" i="13"/>
  <c r="J8" i="13"/>
  <c r="I8" i="13"/>
  <c r="H8" i="13"/>
  <c r="E8" i="13"/>
  <c r="D8" i="13"/>
  <c r="M7" i="13"/>
  <c r="L7" i="13"/>
  <c r="J7" i="13"/>
  <c r="I7" i="13"/>
  <c r="H7" i="13"/>
  <c r="E7" i="13"/>
  <c r="D7" i="13"/>
  <c r="G226" i="7"/>
  <c r="C226" i="7"/>
  <c r="K225" i="7"/>
  <c r="G225" i="7"/>
  <c r="F225" i="7"/>
  <c r="C225" i="7"/>
  <c r="B225" i="7"/>
  <c r="K224" i="7"/>
  <c r="G224" i="7"/>
  <c r="F224" i="7"/>
  <c r="C224" i="7"/>
  <c r="B224" i="7"/>
  <c r="K223" i="7"/>
  <c r="G223" i="7"/>
  <c r="F223" i="7"/>
  <c r="C223" i="7"/>
  <c r="B223" i="7"/>
  <c r="K222" i="7"/>
  <c r="G222" i="7"/>
  <c r="F222" i="7"/>
  <c r="C222" i="7"/>
  <c r="B222" i="7"/>
  <c r="K221" i="7"/>
  <c r="G221" i="7"/>
  <c r="F221" i="7"/>
  <c r="C221" i="7"/>
  <c r="B221" i="7"/>
  <c r="K220" i="7"/>
  <c r="G220" i="7"/>
  <c r="F220" i="7"/>
  <c r="C220" i="7"/>
  <c r="B220" i="7"/>
  <c r="K219" i="7"/>
  <c r="G219" i="7"/>
  <c r="F219" i="7"/>
  <c r="C219" i="7"/>
  <c r="B219" i="7"/>
  <c r="K218" i="7"/>
  <c r="G218" i="7"/>
  <c r="F218" i="7"/>
  <c r="C218" i="7"/>
  <c r="B218" i="7"/>
  <c r="K217" i="7"/>
  <c r="G217" i="7"/>
  <c r="F217" i="7"/>
  <c r="C217" i="7"/>
  <c r="B217" i="7"/>
  <c r="K216" i="7"/>
  <c r="G216" i="7"/>
  <c r="F216" i="7"/>
  <c r="C216" i="7"/>
  <c r="B216" i="7"/>
  <c r="K215" i="7"/>
  <c r="G215" i="7"/>
  <c r="F215" i="7"/>
  <c r="C215" i="7"/>
  <c r="B215" i="7"/>
  <c r="K214" i="7"/>
  <c r="G214" i="7"/>
  <c r="F214" i="7"/>
  <c r="C214" i="7"/>
  <c r="B214" i="7"/>
  <c r="K213" i="7"/>
  <c r="G213" i="7"/>
  <c r="F213" i="7"/>
  <c r="C213" i="7"/>
  <c r="B213" i="7"/>
  <c r="K212" i="7"/>
  <c r="G212" i="7"/>
  <c r="F212" i="7"/>
  <c r="C212" i="7"/>
  <c r="B212" i="7"/>
  <c r="K211" i="7"/>
  <c r="G211" i="7"/>
  <c r="F211" i="7"/>
  <c r="C211" i="7"/>
  <c r="B211" i="7"/>
  <c r="K210" i="7"/>
  <c r="G210" i="7"/>
  <c r="F210" i="7"/>
  <c r="C210" i="7"/>
  <c r="B210" i="7"/>
  <c r="K209" i="7"/>
  <c r="G209" i="7"/>
  <c r="F209" i="7"/>
  <c r="C209" i="7"/>
  <c r="B209" i="7"/>
  <c r="K208" i="7"/>
  <c r="G208" i="7"/>
  <c r="F208" i="7"/>
  <c r="C208" i="7"/>
  <c r="B208" i="7"/>
  <c r="K207" i="7"/>
  <c r="G207" i="7"/>
  <c r="F207" i="7"/>
  <c r="C207" i="7"/>
  <c r="B207" i="7"/>
  <c r="K206" i="7"/>
  <c r="G206" i="7"/>
  <c r="F206" i="7"/>
  <c r="C206" i="7"/>
  <c r="B206" i="7"/>
  <c r="K205" i="7"/>
  <c r="G205" i="7"/>
  <c r="F205" i="7"/>
  <c r="C205" i="7"/>
  <c r="B205" i="7"/>
  <c r="B198" i="7"/>
  <c r="M197" i="7"/>
  <c r="L197" i="7"/>
  <c r="J197" i="7"/>
  <c r="I197" i="7"/>
  <c r="H197" i="7"/>
  <c r="E197" i="7"/>
  <c r="D197" i="7"/>
  <c r="M196" i="7"/>
  <c r="L196" i="7"/>
  <c r="J196" i="7"/>
  <c r="I196" i="7"/>
  <c r="H196" i="7"/>
  <c r="E196" i="7"/>
  <c r="D196" i="7"/>
  <c r="M195" i="7"/>
  <c r="L195" i="7"/>
  <c r="J195" i="7"/>
  <c r="I195" i="7"/>
  <c r="H195" i="7"/>
  <c r="E195" i="7"/>
  <c r="D195" i="7"/>
  <c r="M194" i="7"/>
  <c r="L194" i="7"/>
  <c r="J194" i="7"/>
  <c r="I194" i="7"/>
  <c r="H194" i="7"/>
  <c r="E194" i="7"/>
  <c r="D194" i="7"/>
  <c r="M193" i="7"/>
  <c r="L193" i="7"/>
  <c r="J193" i="7"/>
  <c r="I193" i="7"/>
  <c r="H193" i="7"/>
  <c r="E193" i="7"/>
  <c r="D193" i="7"/>
  <c r="M192" i="7"/>
  <c r="L192" i="7"/>
  <c r="J192" i="7"/>
  <c r="I192" i="7"/>
  <c r="H192" i="7"/>
  <c r="E192" i="7"/>
  <c r="D192" i="7"/>
  <c r="M191" i="7"/>
  <c r="L191" i="7"/>
  <c r="J191" i="7"/>
  <c r="I191" i="7"/>
  <c r="H191" i="7"/>
  <c r="E191" i="7"/>
  <c r="D191" i="7"/>
  <c r="M190" i="7"/>
  <c r="L190" i="7"/>
  <c r="J190" i="7"/>
  <c r="I190" i="7"/>
  <c r="H190" i="7"/>
  <c r="E190" i="7"/>
  <c r="D190" i="7"/>
  <c r="M189" i="7"/>
  <c r="L189" i="7"/>
  <c r="J189" i="7"/>
  <c r="I189" i="7"/>
  <c r="H189" i="7"/>
  <c r="E189" i="7"/>
  <c r="D189" i="7"/>
  <c r="L188" i="7"/>
  <c r="E188" i="7"/>
  <c r="L187" i="7"/>
  <c r="E187" i="7"/>
  <c r="M186" i="7"/>
  <c r="L186" i="7"/>
  <c r="J186" i="7"/>
  <c r="I186" i="7"/>
  <c r="H186" i="7"/>
  <c r="E186" i="7"/>
  <c r="D186" i="7"/>
  <c r="M185" i="7"/>
  <c r="L185" i="7"/>
  <c r="J185" i="7"/>
  <c r="I185" i="7"/>
  <c r="H185" i="7"/>
  <c r="E185" i="7"/>
  <c r="D185" i="7"/>
  <c r="M184" i="7"/>
  <c r="L184" i="7"/>
  <c r="J184" i="7"/>
  <c r="I184" i="7"/>
  <c r="H184" i="7"/>
  <c r="E184" i="7"/>
  <c r="D184" i="7"/>
  <c r="M183" i="7"/>
  <c r="L183" i="7"/>
  <c r="J183" i="7"/>
  <c r="I183" i="7"/>
  <c r="H183" i="7"/>
  <c r="E183" i="7"/>
  <c r="D183" i="7"/>
  <c r="M182" i="7"/>
  <c r="L182" i="7"/>
  <c r="J182" i="7"/>
  <c r="I182" i="7"/>
  <c r="H182" i="7"/>
  <c r="E182" i="7"/>
  <c r="D182" i="7"/>
  <c r="M181" i="7"/>
  <c r="L181" i="7"/>
  <c r="J181" i="7"/>
  <c r="I181" i="7"/>
  <c r="H181" i="7"/>
  <c r="E181" i="7"/>
  <c r="D181" i="7"/>
  <c r="M180" i="7"/>
  <c r="L180" i="7"/>
  <c r="J180" i="7"/>
  <c r="I180" i="7"/>
  <c r="H180" i="7"/>
  <c r="E180" i="7"/>
  <c r="D180" i="7"/>
  <c r="M179" i="7"/>
  <c r="L179" i="7"/>
  <c r="J179" i="7"/>
  <c r="I179" i="7"/>
  <c r="H179" i="7"/>
  <c r="E179" i="7"/>
  <c r="D179" i="7"/>
  <c r="M178" i="7"/>
  <c r="L178" i="7"/>
  <c r="J178" i="7"/>
  <c r="I178" i="7"/>
  <c r="H178" i="7"/>
  <c r="E178" i="7"/>
  <c r="D178" i="7"/>
  <c r="M177" i="7"/>
  <c r="L177" i="7"/>
  <c r="J177" i="7"/>
  <c r="I177" i="7"/>
  <c r="H177" i="7"/>
  <c r="E177" i="7"/>
  <c r="D177" i="7"/>
  <c r="M176" i="7"/>
  <c r="L176" i="7"/>
  <c r="J176" i="7"/>
  <c r="I176" i="7"/>
  <c r="H176" i="7"/>
  <c r="E176" i="7"/>
  <c r="D176" i="7"/>
  <c r="G170" i="7"/>
  <c r="C170" i="7"/>
  <c r="G169" i="7"/>
  <c r="C169" i="7"/>
  <c r="B169" i="7"/>
  <c r="G168" i="7"/>
  <c r="H168" i="7" s="1"/>
  <c r="C168" i="7"/>
  <c r="B168" i="7"/>
  <c r="J168" i="7" s="1"/>
  <c r="G167" i="7"/>
  <c r="C167" i="7"/>
  <c r="B167" i="7"/>
  <c r="J167" i="7" s="1"/>
  <c r="G166" i="7"/>
  <c r="C166" i="7"/>
  <c r="B166" i="7"/>
  <c r="G165" i="7"/>
  <c r="C165" i="7"/>
  <c r="B165" i="7"/>
  <c r="I165" i="7" s="1"/>
  <c r="G164" i="7"/>
  <c r="C164" i="7"/>
  <c r="B164" i="7"/>
  <c r="J164" i="7" s="1"/>
  <c r="G163" i="7"/>
  <c r="C163" i="7"/>
  <c r="B163" i="7"/>
  <c r="J163" i="7" s="1"/>
  <c r="G162" i="7"/>
  <c r="C162" i="7"/>
  <c r="B162" i="7"/>
  <c r="I162" i="7" s="1"/>
  <c r="G161" i="7"/>
  <c r="C161" i="7"/>
  <c r="B161" i="7"/>
  <c r="L161" i="7" s="1"/>
  <c r="G158" i="7"/>
  <c r="C158" i="7"/>
  <c r="B158" i="7"/>
  <c r="M158" i="7" s="1"/>
  <c r="G157" i="7"/>
  <c r="C157" i="7"/>
  <c r="B157" i="7"/>
  <c r="G156" i="7"/>
  <c r="C156" i="7"/>
  <c r="B156" i="7"/>
  <c r="G155" i="7"/>
  <c r="C155" i="7"/>
  <c r="B155" i="7"/>
  <c r="G154" i="7"/>
  <c r="C154" i="7"/>
  <c r="B154" i="7"/>
  <c r="M154" i="7" s="1"/>
  <c r="G153" i="7"/>
  <c r="C153" i="7"/>
  <c r="B153" i="7"/>
  <c r="G152" i="7"/>
  <c r="C152" i="7"/>
  <c r="B152" i="7"/>
  <c r="G151" i="7"/>
  <c r="C151" i="7"/>
  <c r="B151" i="7"/>
  <c r="G150" i="7"/>
  <c r="C150" i="7"/>
  <c r="B150" i="7"/>
  <c r="G149" i="7"/>
  <c r="H149" i="7" s="1"/>
  <c r="C149" i="7"/>
  <c r="B149" i="7"/>
  <c r="I149" i="7" s="1"/>
  <c r="G148" i="7"/>
  <c r="C148" i="7"/>
  <c r="B148" i="7"/>
  <c r="B142" i="7"/>
  <c r="E142" i="7" s="1"/>
  <c r="M141" i="7"/>
  <c r="L141" i="7"/>
  <c r="J141" i="7"/>
  <c r="I141" i="7"/>
  <c r="H141" i="7"/>
  <c r="E141" i="7"/>
  <c r="D141" i="7"/>
  <c r="M140" i="7"/>
  <c r="L140" i="7"/>
  <c r="J140" i="7"/>
  <c r="I140" i="7"/>
  <c r="H140" i="7"/>
  <c r="E140" i="7"/>
  <c r="D140" i="7"/>
  <c r="M139" i="7"/>
  <c r="L139" i="7"/>
  <c r="J139" i="7"/>
  <c r="I139" i="7"/>
  <c r="H139" i="7"/>
  <c r="E139" i="7"/>
  <c r="D139" i="7"/>
  <c r="M138" i="7"/>
  <c r="L138" i="7"/>
  <c r="J138" i="7"/>
  <c r="I138" i="7"/>
  <c r="H138" i="7"/>
  <c r="E138" i="7"/>
  <c r="D138" i="7"/>
  <c r="M137" i="7"/>
  <c r="L137" i="7"/>
  <c r="J137" i="7"/>
  <c r="I137" i="7"/>
  <c r="H137" i="7"/>
  <c r="E137" i="7"/>
  <c r="D137" i="7"/>
  <c r="M136" i="7"/>
  <c r="L136" i="7"/>
  <c r="J136" i="7"/>
  <c r="I136" i="7"/>
  <c r="H136" i="7"/>
  <c r="E136" i="7"/>
  <c r="D136" i="7"/>
  <c r="M135" i="7"/>
  <c r="L135" i="7"/>
  <c r="J135" i="7"/>
  <c r="I135" i="7"/>
  <c r="H135" i="7"/>
  <c r="E135" i="7"/>
  <c r="D135" i="7"/>
  <c r="M134" i="7"/>
  <c r="L134" i="7"/>
  <c r="J134" i="7"/>
  <c r="I134" i="7"/>
  <c r="H134" i="7"/>
  <c r="E134" i="7"/>
  <c r="D134" i="7"/>
  <c r="M133" i="7"/>
  <c r="L133" i="7"/>
  <c r="J133" i="7"/>
  <c r="I133" i="7"/>
  <c r="H133" i="7"/>
  <c r="E133" i="7"/>
  <c r="D133" i="7"/>
  <c r="L132" i="7"/>
  <c r="B132" i="7"/>
  <c r="L131" i="7"/>
  <c r="H131" i="7"/>
  <c r="E131" i="7"/>
  <c r="M130" i="7"/>
  <c r="L130" i="7"/>
  <c r="J130" i="7"/>
  <c r="I130" i="7"/>
  <c r="H130" i="7"/>
  <c r="E130" i="7"/>
  <c r="D130" i="7"/>
  <c r="M129" i="7"/>
  <c r="L129" i="7"/>
  <c r="J129" i="7"/>
  <c r="I129" i="7"/>
  <c r="H129" i="7"/>
  <c r="E129" i="7"/>
  <c r="D129" i="7"/>
  <c r="M128" i="7"/>
  <c r="L128" i="7"/>
  <c r="J128" i="7"/>
  <c r="I128" i="7"/>
  <c r="H128" i="7"/>
  <c r="E128" i="7"/>
  <c r="D128" i="7"/>
  <c r="M127" i="7"/>
  <c r="L127" i="7"/>
  <c r="J127" i="7"/>
  <c r="I127" i="7"/>
  <c r="H127" i="7"/>
  <c r="E127" i="7"/>
  <c r="D127" i="7"/>
  <c r="M126" i="7"/>
  <c r="L126" i="7"/>
  <c r="J126" i="7"/>
  <c r="I126" i="7"/>
  <c r="H126" i="7"/>
  <c r="E126" i="7"/>
  <c r="D126" i="7"/>
  <c r="M125" i="7"/>
  <c r="L125" i="7"/>
  <c r="J125" i="7"/>
  <c r="I125" i="7"/>
  <c r="H125" i="7"/>
  <c r="E125" i="7"/>
  <c r="D125" i="7"/>
  <c r="M124" i="7"/>
  <c r="L124" i="7"/>
  <c r="J124" i="7"/>
  <c r="I124" i="7"/>
  <c r="H124" i="7"/>
  <c r="E124" i="7"/>
  <c r="D124" i="7"/>
  <c r="M123" i="7"/>
  <c r="L123" i="7"/>
  <c r="J123" i="7"/>
  <c r="I123" i="7"/>
  <c r="H123" i="7"/>
  <c r="E123" i="7"/>
  <c r="D123" i="7"/>
  <c r="M122" i="7"/>
  <c r="L122" i="7"/>
  <c r="J122" i="7"/>
  <c r="I122" i="7"/>
  <c r="H122" i="7"/>
  <c r="E122" i="7"/>
  <c r="D122" i="7"/>
  <c r="M121" i="7"/>
  <c r="L121" i="7"/>
  <c r="J121" i="7"/>
  <c r="I121" i="7"/>
  <c r="H121" i="7"/>
  <c r="E121" i="7"/>
  <c r="D121" i="7"/>
  <c r="M120" i="7"/>
  <c r="L120" i="7"/>
  <c r="J120" i="7"/>
  <c r="I120" i="7"/>
  <c r="H120" i="7"/>
  <c r="E120" i="7"/>
  <c r="D120" i="7"/>
  <c r="H114" i="7"/>
  <c r="B114" i="7"/>
  <c r="M113" i="7"/>
  <c r="L113" i="7"/>
  <c r="J113" i="7"/>
  <c r="I113" i="7"/>
  <c r="H113" i="7"/>
  <c r="E113" i="7"/>
  <c r="D113" i="7"/>
  <c r="M112" i="7"/>
  <c r="L112" i="7"/>
  <c r="J112" i="7"/>
  <c r="I112" i="7"/>
  <c r="H112" i="7"/>
  <c r="E112" i="7"/>
  <c r="D112" i="7"/>
  <c r="M111" i="7"/>
  <c r="L111" i="7"/>
  <c r="J111" i="7"/>
  <c r="I111" i="7"/>
  <c r="H111" i="7"/>
  <c r="E111" i="7"/>
  <c r="D111" i="7"/>
  <c r="M110" i="7"/>
  <c r="L110" i="7"/>
  <c r="J110" i="7"/>
  <c r="I110" i="7"/>
  <c r="H110" i="7"/>
  <c r="E110" i="7"/>
  <c r="D110" i="7"/>
  <c r="M109" i="7"/>
  <c r="L109" i="7"/>
  <c r="J109" i="7"/>
  <c r="I109" i="7"/>
  <c r="H109" i="7"/>
  <c r="E109" i="7"/>
  <c r="D109" i="7"/>
  <c r="M108" i="7"/>
  <c r="L108" i="7"/>
  <c r="J108" i="7"/>
  <c r="I108" i="7"/>
  <c r="H108" i="7"/>
  <c r="E108" i="7"/>
  <c r="D108" i="7"/>
  <c r="M107" i="7"/>
  <c r="L107" i="7"/>
  <c r="J107" i="7"/>
  <c r="I107" i="7"/>
  <c r="H107" i="7"/>
  <c r="E107" i="7"/>
  <c r="D107" i="7"/>
  <c r="M106" i="7"/>
  <c r="L106" i="7"/>
  <c r="J106" i="7"/>
  <c r="I106" i="7"/>
  <c r="H106" i="7"/>
  <c r="E106" i="7"/>
  <c r="D106" i="7"/>
  <c r="M105" i="7"/>
  <c r="L105" i="7"/>
  <c r="J105" i="7"/>
  <c r="I105" i="7"/>
  <c r="H105" i="7"/>
  <c r="E105" i="7"/>
  <c r="D105" i="7"/>
  <c r="L104" i="7"/>
  <c r="B104" i="7"/>
  <c r="E104" i="7" s="1"/>
  <c r="L103" i="7"/>
  <c r="H103" i="7"/>
  <c r="B103" i="7"/>
  <c r="M102" i="7"/>
  <c r="L102" i="7"/>
  <c r="J102" i="7"/>
  <c r="I102" i="7"/>
  <c r="H102" i="7"/>
  <c r="E102" i="7"/>
  <c r="D102" i="7"/>
  <c r="M101" i="7"/>
  <c r="L101" i="7"/>
  <c r="J101" i="7"/>
  <c r="I101" i="7"/>
  <c r="H101" i="7"/>
  <c r="E101" i="7"/>
  <c r="D101" i="7"/>
  <c r="M100" i="7"/>
  <c r="L100" i="7"/>
  <c r="J100" i="7"/>
  <c r="I100" i="7"/>
  <c r="H100" i="7"/>
  <c r="E100" i="7"/>
  <c r="D100" i="7"/>
  <c r="M99" i="7"/>
  <c r="L99" i="7"/>
  <c r="J99" i="7"/>
  <c r="I99" i="7"/>
  <c r="H99" i="7"/>
  <c r="E99" i="7"/>
  <c r="D99" i="7"/>
  <c r="M98" i="7"/>
  <c r="L98" i="7"/>
  <c r="J98" i="7"/>
  <c r="I98" i="7"/>
  <c r="H98" i="7"/>
  <c r="E98" i="7"/>
  <c r="D98" i="7"/>
  <c r="M97" i="7"/>
  <c r="L97" i="7"/>
  <c r="J97" i="7"/>
  <c r="I97" i="7"/>
  <c r="H97" i="7"/>
  <c r="E97" i="7"/>
  <c r="D97" i="7"/>
  <c r="M96" i="7"/>
  <c r="L96" i="7"/>
  <c r="J96" i="7"/>
  <c r="I96" i="7"/>
  <c r="H96" i="7"/>
  <c r="E96" i="7"/>
  <c r="D96" i="7"/>
  <c r="M95" i="7"/>
  <c r="L95" i="7"/>
  <c r="J95" i="7"/>
  <c r="I95" i="7"/>
  <c r="H95" i="7"/>
  <c r="E95" i="7"/>
  <c r="D95" i="7"/>
  <c r="M94" i="7"/>
  <c r="L94" i="7"/>
  <c r="J94" i="7"/>
  <c r="I94" i="7"/>
  <c r="H94" i="7"/>
  <c r="E94" i="7"/>
  <c r="D94" i="7"/>
  <c r="M93" i="7"/>
  <c r="L93" i="7"/>
  <c r="J93" i="7"/>
  <c r="I93" i="7"/>
  <c r="H93" i="7"/>
  <c r="E93" i="7"/>
  <c r="D93" i="7"/>
  <c r="M92" i="7"/>
  <c r="L92" i="7"/>
  <c r="J92" i="7"/>
  <c r="I92" i="7"/>
  <c r="H92" i="7"/>
  <c r="E92" i="7"/>
  <c r="D92" i="7"/>
  <c r="H86" i="7"/>
  <c r="B86" i="7"/>
  <c r="D86" i="7" s="1"/>
  <c r="M85" i="7"/>
  <c r="L85" i="7"/>
  <c r="J85" i="7"/>
  <c r="I85" i="7"/>
  <c r="H85" i="7"/>
  <c r="E85" i="7"/>
  <c r="D85" i="7"/>
  <c r="M84" i="7"/>
  <c r="L84" i="7"/>
  <c r="J84" i="7"/>
  <c r="I84" i="7"/>
  <c r="H84" i="7"/>
  <c r="E84" i="7"/>
  <c r="D84" i="7"/>
  <c r="M83" i="7"/>
  <c r="L83" i="7"/>
  <c r="J83" i="7"/>
  <c r="I83" i="7"/>
  <c r="H83" i="7"/>
  <c r="E83" i="7"/>
  <c r="D83" i="7"/>
  <c r="M82" i="7"/>
  <c r="L82" i="7"/>
  <c r="J82" i="7"/>
  <c r="I82" i="7"/>
  <c r="H82" i="7"/>
  <c r="E82" i="7"/>
  <c r="D82" i="7"/>
  <c r="M81" i="7"/>
  <c r="L81" i="7"/>
  <c r="J81" i="7"/>
  <c r="I81" i="7"/>
  <c r="H81" i="7"/>
  <c r="E81" i="7"/>
  <c r="D81" i="7"/>
  <c r="M80" i="7"/>
  <c r="L80" i="7"/>
  <c r="J80" i="7"/>
  <c r="I80" i="7"/>
  <c r="H80" i="7"/>
  <c r="E80" i="7"/>
  <c r="D80" i="7"/>
  <c r="M79" i="7"/>
  <c r="L79" i="7"/>
  <c r="J79" i="7"/>
  <c r="I79" i="7"/>
  <c r="H79" i="7"/>
  <c r="E79" i="7"/>
  <c r="D79" i="7"/>
  <c r="M78" i="7"/>
  <c r="L78" i="7"/>
  <c r="J78" i="7"/>
  <c r="I78" i="7"/>
  <c r="H78" i="7"/>
  <c r="E78" i="7"/>
  <c r="D78" i="7"/>
  <c r="M77" i="7"/>
  <c r="L77" i="7"/>
  <c r="J77" i="7"/>
  <c r="I77" i="7"/>
  <c r="H77" i="7"/>
  <c r="E77" i="7"/>
  <c r="D77" i="7"/>
  <c r="H76" i="7"/>
  <c r="B76" i="7"/>
  <c r="E76" i="7" s="1"/>
  <c r="L75" i="7"/>
  <c r="H75" i="7"/>
  <c r="B75" i="7"/>
  <c r="E75" i="7" s="1"/>
  <c r="M74" i="7"/>
  <c r="L74" i="7"/>
  <c r="J74" i="7"/>
  <c r="I74" i="7"/>
  <c r="H74" i="7"/>
  <c r="E74" i="7"/>
  <c r="D74" i="7"/>
  <c r="M73" i="7"/>
  <c r="L73" i="7"/>
  <c r="J73" i="7"/>
  <c r="I73" i="7"/>
  <c r="H73" i="7"/>
  <c r="E73" i="7"/>
  <c r="D73" i="7"/>
  <c r="M72" i="7"/>
  <c r="L72" i="7"/>
  <c r="J72" i="7"/>
  <c r="I72" i="7"/>
  <c r="H72" i="7"/>
  <c r="E72" i="7"/>
  <c r="D72" i="7"/>
  <c r="M71" i="7"/>
  <c r="L71" i="7"/>
  <c r="J71" i="7"/>
  <c r="I71" i="7"/>
  <c r="H71" i="7"/>
  <c r="E71" i="7"/>
  <c r="D71" i="7"/>
  <c r="M70" i="7"/>
  <c r="L70" i="7"/>
  <c r="J70" i="7"/>
  <c r="I70" i="7"/>
  <c r="H70" i="7"/>
  <c r="E70" i="7"/>
  <c r="D70" i="7"/>
  <c r="M69" i="7"/>
  <c r="L69" i="7"/>
  <c r="J69" i="7"/>
  <c r="I69" i="7"/>
  <c r="H69" i="7"/>
  <c r="E69" i="7"/>
  <c r="D69" i="7"/>
  <c r="M68" i="7"/>
  <c r="L68" i="7"/>
  <c r="J68" i="7"/>
  <c r="I68" i="7"/>
  <c r="H68" i="7"/>
  <c r="E68" i="7"/>
  <c r="D68" i="7"/>
  <c r="M67" i="7"/>
  <c r="L67" i="7"/>
  <c r="J67" i="7"/>
  <c r="I67" i="7"/>
  <c r="H67" i="7"/>
  <c r="E67" i="7"/>
  <c r="D67" i="7"/>
  <c r="M66" i="7"/>
  <c r="L66" i="7"/>
  <c r="J66" i="7"/>
  <c r="I66" i="7"/>
  <c r="H66" i="7"/>
  <c r="E66" i="7"/>
  <c r="D66" i="7"/>
  <c r="M65" i="7"/>
  <c r="L65" i="7"/>
  <c r="J65" i="7"/>
  <c r="I65" i="7"/>
  <c r="H65" i="7"/>
  <c r="E65" i="7"/>
  <c r="D65" i="7"/>
  <c r="M64" i="7"/>
  <c r="L64" i="7"/>
  <c r="J64" i="7"/>
  <c r="I64" i="7"/>
  <c r="H64" i="7"/>
  <c r="E64" i="7"/>
  <c r="D64" i="7"/>
  <c r="H58" i="7"/>
  <c r="B58" i="7"/>
  <c r="D58" i="7" s="1"/>
  <c r="M57" i="7"/>
  <c r="L57" i="7"/>
  <c r="J57" i="7"/>
  <c r="I57" i="7"/>
  <c r="H57" i="7"/>
  <c r="E57" i="7"/>
  <c r="D57" i="7"/>
  <c r="M56" i="7"/>
  <c r="L56" i="7"/>
  <c r="J56" i="7"/>
  <c r="I56" i="7"/>
  <c r="H56" i="7"/>
  <c r="E56" i="7"/>
  <c r="D56" i="7"/>
  <c r="M55" i="7"/>
  <c r="L55" i="7"/>
  <c r="J55" i="7"/>
  <c r="I55" i="7"/>
  <c r="H55" i="7"/>
  <c r="E55" i="7"/>
  <c r="D55" i="7"/>
  <c r="M54" i="7"/>
  <c r="L54" i="7"/>
  <c r="J54" i="7"/>
  <c r="I54" i="7"/>
  <c r="H54" i="7"/>
  <c r="E54" i="7"/>
  <c r="D54" i="7"/>
  <c r="M53" i="7"/>
  <c r="L53" i="7"/>
  <c r="J53" i="7"/>
  <c r="I53" i="7"/>
  <c r="H53" i="7"/>
  <c r="E53" i="7"/>
  <c r="D53" i="7"/>
  <c r="M52" i="7"/>
  <c r="L52" i="7"/>
  <c r="J52" i="7"/>
  <c r="I52" i="7"/>
  <c r="H52" i="7"/>
  <c r="E52" i="7"/>
  <c r="D52" i="7"/>
  <c r="M51" i="7"/>
  <c r="L51" i="7"/>
  <c r="J51" i="7"/>
  <c r="I51" i="7"/>
  <c r="H51" i="7"/>
  <c r="E51" i="7"/>
  <c r="D51" i="7"/>
  <c r="M50" i="7"/>
  <c r="L50" i="7"/>
  <c r="J50" i="7"/>
  <c r="I50" i="7"/>
  <c r="H50" i="7"/>
  <c r="E50" i="7"/>
  <c r="D50" i="7"/>
  <c r="M49" i="7"/>
  <c r="L49" i="7"/>
  <c r="J49" i="7"/>
  <c r="I49" i="7"/>
  <c r="H49" i="7"/>
  <c r="E49" i="7"/>
  <c r="D49" i="7"/>
  <c r="L48" i="7"/>
  <c r="H48" i="7"/>
  <c r="B48" i="7"/>
  <c r="E48" i="7" s="1"/>
  <c r="L47" i="7"/>
  <c r="B47" i="7"/>
  <c r="E47" i="7" s="1"/>
  <c r="M46" i="7"/>
  <c r="L46" i="7"/>
  <c r="J46" i="7"/>
  <c r="I46" i="7"/>
  <c r="H46" i="7"/>
  <c r="E46" i="7"/>
  <c r="D46" i="7"/>
  <c r="M45" i="7"/>
  <c r="L45" i="7"/>
  <c r="J45" i="7"/>
  <c r="I45" i="7"/>
  <c r="H45" i="7"/>
  <c r="E45" i="7"/>
  <c r="D45" i="7"/>
  <c r="M44" i="7"/>
  <c r="L44" i="7"/>
  <c r="J44" i="7"/>
  <c r="I44" i="7"/>
  <c r="H44" i="7"/>
  <c r="E44" i="7"/>
  <c r="D44" i="7"/>
  <c r="M43" i="7"/>
  <c r="L43" i="7"/>
  <c r="J43" i="7"/>
  <c r="I43" i="7"/>
  <c r="H43" i="7"/>
  <c r="E43" i="7"/>
  <c r="D43" i="7"/>
  <c r="M42" i="7"/>
  <c r="L42" i="7"/>
  <c r="J42" i="7"/>
  <c r="I42" i="7"/>
  <c r="H42" i="7"/>
  <c r="E42" i="7"/>
  <c r="D42" i="7"/>
  <c r="M41" i="7"/>
  <c r="L41" i="7"/>
  <c r="J41" i="7"/>
  <c r="I41" i="7"/>
  <c r="H41" i="7"/>
  <c r="E41" i="7"/>
  <c r="D41" i="7"/>
  <c r="M40" i="7"/>
  <c r="L40" i="7"/>
  <c r="J40" i="7"/>
  <c r="I40" i="7"/>
  <c r="H40" i="7"/>
  <c r="E40" i="7"/>
  <c r="D40" i="7"/>
  <c r="M39" i="7"/>
  <c r="L39" i="7"/>
  <c r="J39" i="7"/>
  <c r="I39" i="7"/>
  <c r="H39" i="7"/>
  <c r="E39" i="7"/>
  <c r="D39" i="7"/>
  <c r="M38" i="7"/>
  <c r="L38" i="7"/>
  <c r="J38" i="7"/>
  <c r="I38" i="7"/>
  <c r="H38" i="7"/>
  <c r="E38" i="7"/>
  <c r="D38" i="7"/>
  <c r="M37" i="7"/>
  <c r="L37" i="7"/>
  <c r="J37" i="7"/>
  <c r="I37" i="7"/>
  <c r="H37" i="7"/>
  <c r="E37" i="7"/>
  <c r="D37" i="7"/>
  <c r="M36" i="7"/>
  <c r="L36" i="7"/>
  <c r="J36" i="7"/>
  <c r="I36" i="7"/>
  <c r="H36" i="7"/>
  <c r="E36" i="7"/>
  <c r="D36" i="7"/>
  <c r="H29" i="7"/>
  <c r="B29" i="7"/>
  <c r="L29" i="7" s="1"/>
  <c r="M28" i="7"/>
  <c r="L28" i="7"/>
  <c r="J28" i="7"/>
  <c r="I28" i="7"/>
  <c r="H28" i="7"/>
  <c r="E28" i="7"/>
  <c r="D28" i="7"/>
  <c r="M27" i="7"/>
  <c r="L27" i="7"/>
  <c r="J27" i="7"/>
  <c r="I27" i="7"/>
  <c r="H27" i="7"/>
  <c r="E27" i="7"/>
  <c r="D27" i="7"/>
  <c r="M26" i="7"/>
  <c r="L26" i="7"/>
  <c r="J26" i="7"/>
  <c r="I26" i="7"/>
  <c r="H26" i="7"/>
  <c r="E26" i="7"/>
  <c r="D26" i="7"/>
  <c r="M25" i="7"/>
  <c r="L25" i="7"/>
  <c r="J25" i="7"/>
  <c r="I25" i="7"/>
  <c r="H25" i="7"/>
  <c r="E25" i="7"/>
  <c r="D25" i="7"/>
  <c r="M24" i="7"/>
  <c r="L24" i="7"/>
  <c r="J24" i="7"/>
  <c r="I24" i="7"/>
  <c r="H24" i="7"/>
  <c r="E24" i="7"/>
  <c r="D24" i="7"/>
  <c r="M23" i="7"/>
  <c r="L23" i="7"/>
  <c r="J23" i="7"/>
  <c r="I23" i="7"/>
  <c r="H23" i="7"/>
  <c r="E23" i="7"/>
  <c r="D23" i="7"/>
  <c r="M22" i="7"/>
  <c r="L22" i="7"/>
  <c r="J22" i="7"/>
  <c r="I22" i="7"/>
  <c r="H22" i="7"/>
  <c r="E22" i="7"/>
  <c r="D22" i="7"/>
  <c r="M21" i="7"/>
  <c r="L21" i="7"/>
  <c r="J21" i="7"/>
  <c r="I21" i="7"/>
  <c r="H21" i="7"/>
  <c r="E21" i="7"/>
  <c r="D21" i="7"/>
  <c r="M20" i="7"/>
  <c r="L20" i="7"/>
  <c r="J20" i="7"/>
  <c r="I20" i="7"/>
  <c r="H20" i="7"/>
  <c r="E20" i="7"/>
  <c r="D20" i="7"/>
  <c r="L19" i="7"/>
  <c r="B19" i="7"/>
  <c r="M19" i="7" s="1"/>
  <c r="L18" i="7"/>
  <c r="H18" i="7"/>
  <c r="B18" i="7"/>
  <c r="E18" i="7" s="1"/>
  <c r="M17" i="7"/>
  <c r="L17" i="7"/>
  <c r="J17" i="7"/>
  <c r="I17" i="7"/>
  <c r="H17" i="7"/>
  <c r="E17" i="7"/>
  <c r="D17" i="7"/>
  <c r="M16" i="7"/>
  <c r="L16" i="7"/>
  <c r="J16" i="7"/>
  <c r="I16" i="7"/>
  <c r="H16" i="7"/>
  <c r="E16" i="7"/>
  <c r="D16" i="7"/>
  <c r="M15" i="7"/>
  <c r="L15" i="7"/>
  <c r="J15" i="7"/>
  <c r="I15" i="7"/>
  <c r="H15" i="7"/>
  <c r="E15" i="7"/>
  <c r="D15" i="7"/>
  <c r="M14" i="7"/>
  <c r="L14" i="7"/>
  <c r="J14" i="7"/>
  <c r="I14" i="7"/>
  <c r="H14" i="7"/>
  <c r="E14" i="7"/>
  <c r="D14" i="7"/>
  <c r="M13" i="7"/>
  <c r="L13" i="7"/>
  <c r="J13" i="7"/>
  <c r="I13" i="7"/>
  <c r="H13" i="7"/>
  <c r="E13" i="7"/>
  <c r="D13" i="7"/>
  <c r="M12" i="7"/>
  <c r="L12" i="7"/>
  <c r="J12" i="7"/>
  <c r="I12" i="7"/>
  <c r="H12" i="7"/>
  <c r="E12" i="7"/>
  <c r="D12" i="7"/>
  <c r="M11" i="7"/>
  <c r="L11" i="7"/>
  <c r="J11" i="7"/>
  <c r="I11" i="7"/>
  <c r="H11" i="7"/>
  <c r="E11" i="7"/>
  <c r="D11" i="7"/>
  <c r="M10" i="7"/>
  <c r="L10" i="7"/>
  <c r="J10" i="7"/>
  <c r="I10" i="7"/>
  <c r="H10" i="7"/>
  <c r="E10" i="7"/>
  <c r="D10" i="7"/>
  <c r="M9" i="7"/>
  <c r="L9" i="7"/>
  <c r="J9" i="7"/>
  <c r="I9" i="7"/>
  <c r="H9" i="7"/>
  <c r="E9" i="7"/>
  <c r="D9" i="7"/>
  <c r="M8" i="7"/>
  <c r="L8" i="7"/>
  <c r="J8" i="7"/>
  <c r="I8" i="7"/>
  <c r="H8" i="7"/>
  <c r="E8" i="7"/>
  <c r="D8" i="7"/>
  <c r="M7" i="7"/>
  <c r="L7" i="7"/>
  <c r="J7" i="7"/>
  <c r="I7" i="7"/>
  <c r="H7" i="7"/>
  <c r="E7" i="7"/>
  <c r="D7" i="7"/>
  <c r="E136" i="12" l="1"/>
  <c r="D136" i="12"/>
  <c r="E137" i="12"/>
  <c r="D137" i="12"/>
  <c r="E97" i="12"/>
  <c r="D97" i="12"/>
  <c r="M120" i="12"/>
  <c r="D120" i="12"/>
  <c r="M115" i="12"/>
  <c r="D115" i="12"/>
  <c r="E77" i="12"/>
  <c r="D77" i="12"/>
  <c r="E56" i="12"/>
  <c r="D56" i="12"/>
  <c r="E57" i="12"/>
  <c r="D57" i="12"/>
  <c r="E37" i="12"/>
  <c r="D37" i="12"/>
  <c r="E36" i="12"/>
  <c r="D36" i="12"/>
  <c r="E137" i="11"/>
  <c r="D137" i="11"/>
  <c r="E109" i="11"/>
  <c r="D109" i="11"/>
  <c r="E53" i="11"/>
  <c r="D53" i="11"/>
  <c r="E29" i="11"/>
  <c r="D29" i="11"/>
  <c r="I218" i="11"/>
  <c r="J162" i="11"/>
  <c r="L222" i="11"/>
  <c r="H120" i="12"/>
  <c r="K153" i="13"/>
  <c r="I168" i="7"/>
  <c r="L224" i="7"/>
  <c r="M151" i="12"/>
  <c r="H148" i="11"/>
  <c r="E17" i="12"/>
  <c r="M17" i="12"/>
  <c r="L17" i="12"/>
  <c r="J17" i="12"/>
  <c r="I17" i="12"/>
  <c r="J147" i="13"/>
  <c r="I157" i="11"/>
  <c r="M81" i="11"/>
  <c r="I119" i="12"/>
  <c r="I143" i="13"/>
  <c r="J138" i="13"/>
  <c r="M157" i="12"/>
  <c r="I213" i="11"/>
  <c r="L57" i="11"/>
  <c r="E199" i="7"/>
  <c r="E227" i="7" s="1"/>
  <c r="H199" i="7"/>
  <c r="H227" i="7" s="1"/>
  <c r="J199" i="7"/>
  <c r="J227" i="7" s="1"/>
  <c r="L199" i="7"/>
  <c r="L227" i="7" s="1"/>
  <c r="M199" i="7"/>
  <c r="M227" i="7" s="1"/>
  <c r="I199" i="7"/>
  <c r="I227" i="7" s="1"/>
  <c r="D199" i="7"/>
  <c r="D227" i="7" s="1"/>
  <c r="L158" i="7"/>
  <c r="H108" i="12"/>
  <c r="M183" i="13"/>
  <c r="M141" i="13"/>
  <c r="I105" i="13"/>
  <c r="I155" i="13"/>
  <c r="L141" i="11"/>
  <c r="H156" i="12"/>
  <c r="I102" i="13"/>
  <c r="J223" i="7"/>
  <c r="H152" i="11"/>
  <c r="H162" i="11"/>
  <c r="M158" i="12"/>
  <c r="J197" i="11"/>
  <c r="E197" i="11"/>
  <c r="M215" i="11"/>
  <c r="J213" i="11"/>
  <c r="J168" i="11"/>
  <c r="I113" i="11"/>
  <c r="M53" i="11"/>
  <c r="J183" i="13"/>
  <c r="M206" i="13"/>
  <c r="J146" i="13"/>
  <c r="M156" i="13"/>
  <c r="M53" i="13"/>
  <c r="J203" i="13"/>
  <c r="M49" i="13"/>
  <c r="I207" i="13"/>
  <c r="J162" i="7"/>
  <c r="J221" i="7"/>
  <c r="D167" i="7"/>
  <c r="I167" i="7"/>
  <c r="L167" i="7"/>
  <c r="I163" i="7"/>
  <c r="L163" i="7"/>
  <c r="D163" i="7"/>
  <c r="M163" i="7"/>
  <c r="I154" i="7"/>
  <c r="I103" i="7"/>
  <c r="J219" i="7"/>
  <c r="H214" i="7"/>
  <c r="I210" i="7"/>
  <c r="H206" i="7"/>
  <c r="H112" i="12"/>
  <c r="M159" i="12"/>
  <c r="M156" i="12"/>
  <c r="H109" i="12"/>
  <c r="M113" i="12"/>
  <c r="M148" i="12"/>
  <c r="M153" i="12"/>
  <c r="M155" i="12"/>
  <c r="E218" i="11"/>
  <c r="J223" i="11"/>
  <c r="M206" i="11"/>
  <c r="M152" i="11"/>
  <c r="L160" i="11"/>
  <c r="L154" i="11"/>
  <c r="M162" i="11"/>
  <c r="J167" i="11"/>
  <c r="J148" i="11"/>
  <c r="I85" i="11"/>
  <c r="L85" i="11"/>
  <c r="M218" i="11"/>
  <c r="I52" i="11"/>
  <c r="L29" i="11"/>
  <c r="I25" i="11"/>
  <c r="J25" i="11"/>
  <c r="L217" i="11"/>
  <c r="L208" i="11"/>
  <c r="L214" i="11"/>
  <c r="J147" i="11"/>
  <c r="M158" i="11"/>
  <c r="H156" i="11"/>
  <c r="J166" i="11"/>
  <c r="H167" i="11"/>
  <c r="H157" i="11"/>
  <c r="J152" i="11"/>
  <c r="J163" i="11"/>
  <c r="M160" i="11"/>
  <c r="L162" i="11"/>
  <c r="K165" i="11"/>
  <c r="L151" i="11"/>
  <c r="H85" i="11"/>
  <c r="L80" i="11"/>
  <c r="L213" i="11"/>
  <c r="M219" i="11"/>
  <c r="M207" i="11"/>
  <c r="L210" i="11"/>
  <c r="L204" i="11"/>
  <c r="L218" i="11"/>
  <c r="L216" i="11"/>
  <c r="K157" i="13"/>
  <c r="M150" i="13"/>
  <c r="M152" i="13"/>
  <c r="M190" i="13"/>
  <c r="M192" i="13"/>
  <c r="M194" i="13"/>
  <c r="M200" i="13"/>
  <c r="M202" i="13"/>
  <c r="M204" i="13"/>
  <c r="H138" i="13"/>
  <c r="H146" i="13"/>
  <c r="H150" i="13"/>
  <c r="F154" i="13"/>
  <c r="H154" i="13" s="1"/>
  <c r="M149" i="13"/>
  <c r="J79" i="13"/>
  <c r="J53" i="13"/>
  <c r="I195" i="13"/>
  <c r="I197" i="13"/>
  <c r="I199" i="13"/>
  <c r="H202" i="13"/>
  <c r="L53" i="13"/>
  <c r="L27" i="13"/>
  <c r="L198" i="7"/>
  <c r="M157" i="7"/>
  <c r="H167" i="7"/>
  <c r="H162" i="7"/>
  <c r="H163" i="7"/>
  <c r="H164" i="7"/>
  <c r="H153" i="7"/>
  <c r="M165" i="7"/>
  <c r="M167" i="7"/>
  <c r="M169" i="7"/>
  <c r="K170" i="7"/>
  <c r="L168" i="7"/>
  <c r="L114" i="7"/>
  <c r="K159" i="7"/>
  <c r="L156" i="7"/>
  <c r="M153" i="7"/>
  <c r="H224" i="7"/>
  <c r="H220" i="7"/>
  <c r="M206" i="7"/>
  <c r="M219" i="7"/>
  <c r="J225" i="7"/>
  <c r="J211" i="7"/>
  <c r="M132" i="7"/>
  <c r="E165" i="7"/>
  <c r="L165" i="7"/>
  <c r="I161" i="7"/>
  <c r="J155" i="7"/>
  <c r="L86" i="7"/>
  <c r="E86" i="7"/>
  <c r="D219" i="7"/>
  <c r="J217" i="7"/>
  <c r="H152" i="12"/>
  <c r="H207" i="11"/>
  <c r="H148" i="7"/>
  <c r="I115" i="12"/>
  <c r="I110" i="12"/>
  <c r="M152" i="12"/>
  <c r="M149" i="12"/>
  <c r="E114" i="12"/>
  <c r="M107" i="12"/>
  <c r="H147" i="12"/>
  <c r="H155" i="12"/>
  <c r="H119" i="12"/>
  <c r="H111" i="12"/>
  <c r="H113" i="12"/>
  <c r="H154" i="12"/>
  <c r="H159" i="12"/>
  <c r="M197" i="11"/>
  <c r="I212" i="11"/>
  <c r="J211" i="11"/>
  <c r="M192" i="11"/>
  <c r="I219" i="11"/>
  <c r="M208" i="11"/>
  <c r="M150" i="11"/>
  <c r="J203" i="11"/>
  <c r="J149" i="11"/>
  <c r="E160" i="11"/>
  <c r="J153" i="11"/>
  <c r="E152" i="11"/>
  <c r="L152" i="11"/>
  <c r="J151" i="11"/>
  <c r="I149" i="11"/>
  <c r="M148" i="11"/>
  <c r="E208" i="11"/>
  <c r="I53" i="11"/>
  <c r="L53" i="11"/>
  <c r="H213" i="11"/>
  <c r="H222" i="11"/>
  <c r="H215" i="11"/>
  <c r="H223" i="11"/>
  <c r="M221" i="7"/>
  <c r="M217" i="7"/>
  <c r="J166" i="7"/>
  <c r="J157" i="7"/>
  <c r="M161" i="7"/>
  <c r="I86" i="7"/>
  <c r="J86" i="7"/>
  <c r="H158" i="7"/>
  <c r="D145" i="13"/>
  <c r="J150" i="13"/>
  <c r="I156" i="13"/>
  <c r="I202" i="13"/>
  <c r="J145" i="13"/>
  <c r="E147" i="13"/>
  <c r="E199" i="13"/>
  <c r="M145" i="13"/>
  <c r="H199" i="13"/>
  <c r="H201" i="13"/>
  <c r="M180" i="13"/>
  <c r="I194" i="13"/>
  <c r="I137" i="13"/>
  <c r="I205" i="13"/>
  <c r="M195" i="13"/>
  <c r="D195" i="13"/>
  <c r="J195" i="13"/>
  <c r="L23" i="13"/>
  <c r="M24" i="13"/>
  <c r="E158" i="12"/>
  <c r="I157" i="12"/>
  <c r="I153" i="12"/>
  <c r="J137" i="12"/>
  <c r="H150" i="12"/>
  <c r="M114" i="12"/>
  <c r="I149" i="12"/>
  <c r="E108" i="12"/>
  <c r="M108" i="12"/>
  <c r="E156" i="12"/>
  <c r="I118" i="12"/>
  <c r="H114" i="12"/>
  <c r="H151" i="12"/>
  <c r="H148" i="12"/>
  <c r="G117" i="12"/>
  <c r="M109" i="12"/>
  <c r="M147" i="12"/>
  <c r="K117" i="12"/>
  <c r="J57" i="12"/>
  <c r="J37" i="12"/>
  <c r="I112" i="12"/>
  <c r="J97" i="12"/>
  <c r="I109" i="12"/>
  <c r="M110" i="12"/>
  <c r="E118" i="12"/>
  <c r="I150" i="12"/>
  <c r="I154" i="12"/>
  <c r="F116" i="12"/>
  <c r="M111" i="12"/>
  <c r="E112" i="12"/>
  <c r="B116" i="12"/>
  <c r="D116" i="12" s="1"/>
  <c r="H118" i="12"/>
  <c r="E150" i="12"/>
  <c r="E154" i="12"/>
  <c r="I158" i="12"/>
  <c r="G116" i="12"/>
  <c r="I113" i="12"/>
  <c r="I147" i="12"/>
  <c r="I151" i="12"/>
  <c r="I107" i="12"/>
  <c r="E110" i="12"/>
  <c r="I114" i="12"/>
  <c r="M118" i="12"/>
  <c r="I148" i="12"/>
  <c r="I152" i="12"/>
  <c r="I156" i="12"/>
  <c r="I159" i="12"/>
  <c r="I155" i="12"/>
  <c r="I120" i="12"/>
  <c r="J77" i="12"/>
  <c r="I108" i="12"/>
  <c r="H110" i="12"/>
  <c r="I111" i="12"/>
  <c r="M112" i="12"/>
  <c r="H115" i="12"/>
  <c r="M119" i="12"/>
  <c r="E120" i="12"/>
  <c r="E148" i="12"/>
  <c r="M150" i="12"/>
  <c r="E152" i="12"/>
  <c r="M154" i="12"/>
  <c r="H154" i="11"/>
  <c r="H150" i="11"/>
  <c r="H205" i="11"/>
  <c r="E192" i="11"/>
  <c r="I192" i="11"/>
  <c r="L219" i="11"/>
  <c r="M193" i="11"/>
  <c r="J217" i="11"/>
  <c r="M216" i="11"/>
  <c r="I216" i="11"/>
  <c r="E214" i="11"/>
  <c r="M214" i="11"/>
  <c r="L211" i="11"/>
  <c r="L207" i="11"/>
  <c r="E206" i="11"/>
  <c r="I206" i="11"/>
  <c r="L203" i="11"/>
  <c r="I203" i="11"/>
  <c r="E203" i="11"/>
  <c r="J192" i="11"/>
  <c r="L197" i="11"/>
  <c r="L212" i="11"/>
  <c r="M211" i="11"/>
  <c r="L206" i="11"/>
  <c r="L220" i="11"/>
  <c r="L223" i="11"/>
  <c r="E141" i="11"/>
  <c r="E166" i="11"/>
  <c r="E216" i="11"/>
  <c r="L215" i="11"/>
  <c r="E215" i="11"/>
  <c r="I211" i="11"/>
  <c r="E210" i="11"/>
  <c r="I209" i="11"/>
  <c r="M204" i="11"/>
  <c r="L148" i="11"/>
  <c r="E148" i="11"/>
  <c r="E220" i="11"/>
  <c r="L136" i="11"/>
  <c r="I220" i="11"/>
  <c r="M137" i="11"/>
  <c r="M220" i="11"/>
  <c r="H163" i="11"/>
  <c r="I217" i="11"/>
  <c r="I215" i="11"/>
  <c r="J215" i="11"/>
  <c r="H153" i="11"/>
  <c r="I153" i="11"/>
  <c r="F165" i="11"/>
  <c r="L137" i="11"/>
  <c r="M136" i="11"/>
  <c r="M203" i="11"/>
  <c r="K164" i="11"/>
  <c r="M168" i="11"/>
  <c r="L113" i="11"/>
  <c r="M166" i="11"/>
  <c r="L158" i="11"/>
  <c r="E156" i="11"/>
  <c r="M156" i="11"/>
  <c r="J155" i="11"/>
  <c r="I109" i="11"/>
  <c r="I147" i="11"/>
  <c r="J109" i="11"/>
  <c r="L147" i="11"/>
  <c r="L108" i="11"/>
  <c r="H161" i="11"/>
  <c r="J160" i="11"/>
  <c r="H159" i="11"/>
  <c r="H155" i="11"/>
  <c r="I155" i="11"/>
  <c r="I151" i="11"/>
  <c r="H151" i="11"/>
  <c r="H149" i="11"/>
  <c r="F164" i="11"/>
  <c r="K169" i="11"/>
  <c r="L166" i="11"/>
  <c r="E80" i="11"/>
  <c r="J80" i="11"/>
  <c r="M80" i="11"/>
  <c r="E81" i="11"/>
  <c r="I57" i="11"/>
  <c r="M57" i="11"/>
  <c r="I223" i="11"/>
  <c r="M223" i="11"/>
  <c r="E223" i="11"/>
  <c r="E57" i="11"/>
  <c r="E222" i="11"/>
  <c r="M222" i="11"/>
  <c r="J221" i="11"/>
  <c r="L52" i="11"/>
  <c r="J219" i="11"/>
  <c r="E219" i="11"/>
  <c r="M212" i="11"/>
  <c r="E212" i="11"/>
  <c r="E211" i="11"/>
  <c r="E207" i="11"/>
  <c r="M210" i="11"/>
  <c r="I204" i="11"/>
  <c r="E204" i="11"/>
  <c r="I221" i="11"/>
  <c r="J209" i="11"/>
  <c r="I207" i="11"/>
  <c r="J207" i="11"/>
  <c r="I205" i="11"/>
  <c r="J205" i="11"/>
  <c r="J53" i="11"/>
  <c r="L221" i="11"/>
  <c r="I24" i="11"/>
  <c r="L25" i="11"/>
  <c r="J24" i="11"/>
  <c r="H24" i="11"/>
  <c r="I224" i="7"/>
  <c r="M223" i="7"/>
  <c r="I221" i="7"/>
  <c r="J188" i="7"/>
  <c r="I187" i="7"/>
  <c r="I212" i="7"/>
  <c r="H212" i="7"/>
  <c r="I188" i="7"/>
  <c r="M209" i="7"/>
  <c r="I169" i="7"/>
  <c r="L169" i="7"/>
  <c r="M142" i="7"/>
  <c r="J142" i="7"/>
  <c r="L164" i="7"/>
  <c r="D162" i="7"/>
  <c r="D217" i="7"/>
  <c r="I217" i="7"/>
  <c r="E161" i="7"/>
  <c r="L217" i="7"/>
  <c r="J158" i="7"/>
  <c r="M208" i="7"/>
  <c r="M216" i="7"/>
  <c r="M148" i="7"/>
  <c r="E169" i="7"/>
  <c r="D168" i="7"/>
  <c r="J114" i="7"/>
  <c r="D158" i="7"/>
  <c r="D104" i="7"/>
  <c r="J104" i="7"/>
  <c r="H151" i="7"/>
  <c r="M150" i="7"/>
  <c r="D76" i="7"/>
  <c r="M76" i="7"/>
  <c r="I225" i="7"/>
  <c r="E224" i="7"/>
  <c r="M224" i="7"/>
  <c r="E58" i="7"/>
  <c r="E183" i="13"/>
  <c r="I198" i="13"/>
  <c r="I179" i="13"/>
  <c r="H179" i="13"/>
  <c r="M198" i="13"/>
  <c r="M196" i="13"/>
  <c r="E131" i="13"/>
  <c r="I131" i="13"/>
  <c r="J131" i="13"/>
  <c r="I204" i="13"/>
  <c r="M203" i="13"/>
  <c r="L151" i="13"/>
  <c r="I201" i="13"/>
  <c r="J201" i="13"/>
  <c r="J139" i="13"/>
  <c r="D155" i="13"/>
  <c r="E155" i="13"/>
  <c r="I152" i="13"/>
  <c r="J148" i="13"/>
  <c r="E139" i="13"/>
  <c r="E102" i="13"/>
  <c r="L101" i="13"/>
  <c r="J144" i="13"/>
  <c r="M101" i="13"/>
  <c r="I206" i="13"/>
  <c r="D49" i="13"/>
  <c r="D27" i="13"/>
  <c r="E27" i="13"/>
  <c r="J27" i="13"/>
  <c r="M27" i="13"/>
  <c r="I27" i="13"/>
  <c r="J24" i="13"/>
  <c r="L24" i="13"/>
  <c r="H149" i="12"/>
  <c r="H153" i="12"/>
  <c r="H158" i="12"/>
  <c r="H157" i="12"/>
  <c r="H189" i="13"/>
  <c r="H191" i="13"/>
  <c r="H203" i="13"/>
  <c r="H193" i="13"/>
  <c r="H205" i="7"/>
  <c r="H154" i="7"/>
  <c r="H223" i="7"/>
  <c r="H217" i="7"/>
  <c r="H218" i="7"/>
  <c r="H155" i="7"/>
  <c r="D203" i="11"/>
  <c r="H160" i="11"/>
  <c r="H209" i="11"/>
  <c r="H217" i="11"/>
  <c r="H203" i="11"/>
  <c r="E205" i="11"/>
  <c r="E209" i="11"/>
  <c r="G164" i="11"/>
  <c r="H158" i="11"/>
  <c r="E154" i="11"/>
  <c r="E150" i="11"/>
  <c r="H214" i="11"/>
  <c r="H211" i="11"/>
  <c r="H219" i="11"/>
  <c r="H221" i="11"/>
  <c r="D207" i="11"/>
  <c r="D211" i="11"/>
  <c r="D215" i="11"/>
  <c r="D219" i="11"/>
  <c r="D223" i="11"/>
  <c r="H205" i="13"/>
  <c r="H139" i="13"/>
  <c r="H195" i="13"/>
  <c r="H143" i="13"/>
  <c r="H152" i="13"/>
  <c r="H141" i="13"/>
  <c r="H145" i="13"/>
  <c r="H155" i="13"/>
  <c r="H144" i="13"/>
  <c r="H147" i="13"/>
  <c r="H149" i="13"/>
  <c r="H151" i="13"/>
  <c r="H207" i="13"/>
  <c r="H192" i="13"/>
  <c r="H197" i="13"/>
  <c r="E201" i="13"/>
  <c r="J200" i="13"/>
  <c r="E180" i="13"/>
  <c r="J180" i="13"/>
  <c r="J179" i="13"/>
  <c r="I203" i="13"/>
  <c r="H196" i="13"/>
  <c r="I189" i="13"/>
  <c r="I146" i="13"/>
  <c r="I190" i="13"/>
  <c r="J128" i="13"/>
  <c r="J137" i="13"/>
  <c r="H194" i="13"/>
  <c r="H142" i="13"/>
  <c r="K154" i="13"/>
  <c r="M128" i="13"/>
  <c r="D149" i="13"/>
  <c r="J149" i="13"/>
  <c r="I144" i="13"/>
  <c r="I140" i="13"/>
  <c r="I138" i="13"/>
  <c r="D137" i="13"/>
  <c r="E101" i="13"/>
  <c r="M102" i="13"/>
  <c r="M137" i="13"/>
  <c r="B153" i="13"/>
  <c r="L153" i="13" s="1"/>
  <c r="F157" i="13"/>
  <c r="H157" i="13" s="1"/>
  <c r="J155" i="13"/>
  <c r="I151" i="13"/>
  <c r="J141" i="13"/>
  <c r="L102" i="13"/>
  <c r="D76" i="13"/>
  <c r="E76" i="13"/>
  <c r="I75" i="13"/>
  <c r="I76" i="13"/>
  <c r="J75" i="13"/>
  <c r="J76" i="13"/>
  <c r="M76" i="13"/>
  <c r="J196" i="13"/>
  <c r="I196" i="13"/>
  <c r="D50" i="13"/>
  <c r="M50" i="13"/>
  <c r="L49" i="13"/>
  <c r="H204" i="13"/>
  <c r="J193" i="13"/>
  <c r="I193" i="13"/>
  <c r="I192" i="13"/>
  <c r="I191" i="13"/>
  <c r="J50" i="13"/>
  <c r="I50" i="13"/>
  <c r="D24" i="13"/>
  <c r="D225" i="7"/>
  <c r="L225" i="7"/>
  <c r="D223" i="7"/>
  <c r="M198" i="7"/>
  <c r="E198" i="7"/>
  <c r="D198" i="7"/>
  <c r="J198" i="7"/>
  <c r="I220" i="7"/>
  <c r="M220" i="7"/>
  <c r="D211" i="7"/>
  <c r="J210" i="7"/>
  <c r="D187" i="7"/>
  <c r="I198" i="7"/>
  <c r="I218" i="7"/>
  <c r="H210" i="7"/>
  <c r="J209" i="7"/>
  <c r="H187" i="7"/>
  <c r="H188" i="7"/>
  <c r="L207" i="7"/>
  <c r="M188" i="7"/>
  <c r="M205" i="7"/>
  <c r="D166" i="7"/>
  <c r="D142" i="7"/>
  <c r="L221" i="7"/>
  <c r="D221" i="7"/>
  <c r="E220" i="7"/>
  <c r="E157" i="7"/>
  <c r="E214" i="7"/>
  <c r="M156" i="7"/>
  <c r="D154" i="7"/>
  <c r="E208" i="7"/>
  <c r="E151" i="7"/>
  <c r="J208" i="7"/>
  <c r="E206" i="7"/>
  <c r="J149" i="7"/>
  <c r="I206" i="7"/>
  <c r="J206" i="7"/>
  <c r="D205" i="7"/>
  <c r="J205" i="7"/>
  <c r="L205" i="7"/>
  <c r="E132" i="7"/>
  <c r="I132" i="7"/>
  <c r="J132" i="7"/>
  <c r="I166" i="7"/>
  <c r="H166" i="7"/>
  <c r="I222" i="7"/>
  <c r="I205" i="7"/>
  <c r="H216" i="7"/>
  <c r="L142" i="7"/>
  <c r="L220" i="7"/>
  <c r="M213" i="7"/>
  <c r="D164" i="7"/>
  <c r="I164" i="7"/>
  <c r="I156" i="7"/>
  <c r="E156" i="7"/>
  <c r="E150" i="7"/>
  <c r="E149" i="7"/>
  <c r="M103" i="7"/>
  <c r="E103" i="7"/>
  <c r="D103" i="7"/>
  <c r="D148" i="7"/>
  <c r="H104" i="7"/>
  <c r="J103" i="7"/>
  <c r="I104" i="7"/>
  <c r="J148" i="7"/>
  <c r="L154" i="7"/>
  <c r="I75" i="7"/>
  <c r="J75" i="7"/>
  <c r="L76" i="7"/>
  <c r="M222" i="7"/>
  <c r="E222" i="7"/>
  <c r="M58" i="7"/>
  <c r="M218" i="7"/>
  <c r="E213" i="7"/>
  <c r="E212" i="7"/>
  <c r="J212" i="7"/>
  <c r="M211" i="7"/>
  <c r="E210" i="7"/>
  <c r="D209" i="7"/>
  <c r="E207" i="7"/>
  <c r="M207" i="7"/>
  <c r="D48" i="7"/>
  <c r="J47" i="7"/>
  <c r="H208" i="7"/>
  <c r="H47" i="7"/>
  <c r="I47" i="7"/>
  <c r="J48" i="7"/>
  <c r="L222" i="7"/>
  <c r="M47" i="7"/>
  <c r="D29" i="7"/>
  <c r="E29" i="7"/>
  <c r="I29" i="7"/>
  <c r="J29" i="7"/>
  <c r="M29" i="7"/>
  <c r="J18" i="7"/>
  <c r="I19" i="7"/>
  <c r="E19" i="7"/>
  <c r="J19" i="7"/>
  <c r="H225" i="7"/>
  <c r="H209" i="7"/>
  <c r="H213" i="7"/>
  <c r="E217" i="7"/>
  <c r="E221" i="7"/>
  <c r="H152" i="7"/>
  <c r="H211" i="7"/>
  <c r="E225" i="7"/>
  <c r="E209" i="7"/>
  <c r="E215" i="7"/>
  <c r="D207" i="7"/>
  <c r="H150" i="7"/>
  <c r="H156" i="7"/>
  <c r="E154" i="7"/>
  <c r="E167" i="7"/>
  <c r="E152" i="7"/>
  <c r="E163" i="7"/>
  <c r="H207" i="7"/>
  <c r="H215" i="7"/>
  <c r="H221" i="7"/>
  <c r="H222" i="7"/>
  <c r="H219" i="7"/>
  <c r="E219" i="7"/>
  <c r="E223" i="7"/>
  <c r="I36" i="12"/>
  <c r="I56" i="12"/>
  <c r="I76" i="12"/>
  <c r="I96" i="12"/>
  <c r="J108" i="12"/>
  <c r="J110" i="12"/>
  <c r="J112" i="12"/>
  <c r="J114" i="12"/>
  <c r="F117" i="12"/>
  <c r="J118" i="12"/>
  <c r="J120" i="12"/>
  <c r="I136" i="12"/>
  <c r="J148" i="12"/>
  <c r="J150" i="12"/>
  <c r="J152" i="12"/>
  <c r="J154" i="12"/>
  <c r="J156" i="12"/>
  <c r="J158" i="12"/>
  <c r="J36" i="12"/>
  <c r="J56" i="12"/>
  <c r="J76" i="12"/>
  <c r="J96" i="12"/>
  <c r="J136" i="12"/>
  <c r="I37" i="12"/>
  <c r="I57" i="12"/>
  <c r="I77" i="12"/>
  <c r="I97" i="12"/>
  <c r="H107" i="12"/>
  <c r="L108" i="12"/>
  <c r="L110" i="12"/>
  <c r="L112" i="12"/>
  <c r="L114" i="12"/>
  <c r="L118" i="12"/>
  <c r="L120" i="12"/>
  <c r="I137" i="12"/>
  <c r="L148" i="12"/>
  <c r="L150" i="12"/>
  <c r="L152" i="12"/>
  <c r="L154" i="12"/>
  <c r="L156" i="12"/>
  <c r="L158" i="12"/>
  <c r="L36" i="12"/>
  <c r="L136" i="12"/>
  <c r="M36" i="12"/>
  <c r="M76" i="12"/>
  <c r="M96" i="12"/>
  <c r="J109" i="12"/>
  <c r="J113" i="12"/>
  <c r="J119" i="12"/>
  <c r="J151" i="12"/>
  <c r="J155" i="12"/>
  <c r="J157" i="12"/>
  <c r="L37" i="12"/>
  <c r="L57" i="12"/>
  <c r="L137" i="12"/>
  <c r="M37" i="12"/>
  <c r="M57" i="12"/>
  <c r="M77" i="12"/>
  <c r="M97" i="12"/>
  <c r="L107" i="12"/>
  <c r="L109" i="12"/>
  <c r="L111" i="12"/>
  <c r="L113" i="12"/>
  <c r="L115" i="12"/>
  <c r="L119" i="12"/>
  <c r="M137" i="12"/>
  <c r="L147" i="12"/>
  <c r="L149" i="12"/>
  <c r="L151" i="12"/>
  <c r="L153" i="12"/>
  <c r="L155" i="12"/>
  <c r="L157" i="12"/>
  <c r="L159" i="12"/>
  <c r="L56" i="12"/>
  <c r="L76" i="12"/>
  <c r="L96" i="12"/>
  <c r="M56" i="12"/>
  <c r="J107" i="12"/>
  <c r="J111" i="12"/>
  <c r="J115" i="12"/>
  <c r="B117" i="12"/>
  <c r="D117" i="12" s="1"/>
  <c r="M136" i="12"/>
  <c r="J147" i="12"/>
  <c r="J149" i="12"/>
  <c r="J153" i="12"/>
  <c r="J159" i="12"/>
  <c r="L77" i="12"/>
  <c r="L97" i="12"/>
  <c r="E107" i="12"/>
  <c r="E109" i="12"/>
  <c r="E111" i="12"/>
  <c r="E113" i="12"/>
  <c r="E115" i="12"/>
  <c r="E119" i="12"/>
  <c r="E147" i="12"/>
  <c r="E149" i="12"/>
  <c r="E151" i="12"/>
  <c r="E153" i="12"/>
  <c r="E155" i="12"/>
  <c r="E157" i="12"/>
  <c r="E159" i="12"/>
  <c r="M159" i="11"/>
  <c r="E159" i="11"/>
  <c r="L159" i="11"/>
  <c r="I193" i="11"/>
  <c r="J193" i="11"/>
  <c r="H80" i="11"/>
  <c r="M113" i="11"/>
  <c r="M153" i="11"/>
  <c r="E153" i="11"/>
  <c r="E158" i="11"/>
  <c r="H197" i="11"/>
  <c r="H206" i="11"/>
  <c r="H210" i="11"/>
  <c r="H218" i="11"/>
  <c r="I80" i="11"/>
  <c r="M108" i="11"/>
  <c r="L205" i="11"/>
  <c r="L209" i="11"/>
  <c r="I214" i="11"/>
  <c r="I222" i="11"/>
  <c r="E136" i="11"/>
  <c r="L150" i="11"/>
  <c r="J154" i="11"/>
  <c r="M154" i="11"/>
  <c r="E162" i="11"/>
  <c r="D205" i="11"/>
  <c r="M205" i="11"/>
  <c r="D209" i="11"/>
  <c r="M209" i="11"/>
  <c r="D213" i="11"/>
  <c r="M213" i="11"/>
  <c r="D217" i="11"/>
  <c r="M217" i="11"/>
  <c r="D221" i="11"/>
  <c r="M221" i="11"/>
  <c r="M24" i="11"/>
  <c r="H53" i="11"/>
  <c r="J57" i="11"/>
  <c r="L81" i="11"/>
  <c r="M109" i="11"/>
  <c r="E113" i="11"/>
  <c r="I137" i="11"/>
  <c r="M141" i="11"/>
  <c r="M155" i="11"/>
  <c r="E155" i="11"/>
  <c r="L155" i="11"/>
  <c r="L156" i="11"/>
  <c r="J157" i="11"/>
  <c r="I159" i="11"/>
  <c r="F169" i="11"/>
  <c r="H169" i="11" s="1"/>
  <c r="H166" i="11"/>
  <c r="E168" i="11"/>
  <c r="H192" i="11"/>
  <c r="E213" i="11"/>
  <c r="E217" i="11"/>
  <c r="E221" i="11"/>
  <c r="L161" i="11"/>
  <c r="M161" i="11"/>
  <c r="E161" i="11"/>
  <c r="L168" i="11"/>
  <c r="E52" i="11"/>
  <c r="M52" i="11"/>
  <c r="M149" i="11"/>
  <c r="E149" i="11"/>
  <c r="L163" i="11"/>
  <c r="M163" i="11"/>
  <c r="E163" i="11"/>
  <c r="B165" i="11"/>
  <c r="D165" i="11" s="1"/>
  <c r="M167" i="11"/>
  <c r="E167" i="11"/>
  <c r="L167" i="11"/>
  <c r="H57" i="11"/>
  <c r="H147" i="11"/>
  <c r="L149" i="11"/>
  <c r="L153" i="11"/>
  <c r="B169" i="11"/>
  <c r="D169" i="11" s="1"/>
  <c r="E193" i="11"/>
  <c r="I197" i="11"/>
  <c r="F224" i="11"/>
  <c r="H224" i="11" s="1"/>
  <c r="L24" i="11"/>
  <c r="J85" i="11"/>
  <c r="M85" i="11"/>
  <c r="J108" i="11"/>
  <c r="I108" i="11"/>
  <c r="L109" i="11"/>
  <c r="J150" i="11"/>
  <c r="G165" i="11"/>
  <c r="K224" i="11"/>
  <c r="E25" i="11"/>
  <c r="M25" i="11"/>
  <c r="I29" i="11"/>
  <c r="J52" i="11"/>
  <c r="E85" i="11"/>
  <c r="E108" i="11"/>
  <c r="J136" i="11"/>
  <c r="J137" i="11"/>
  <c r="B164" i="11"/>
  <c r="D164" i="11" s="1"/>
  <c r="M147" i="11"/>
  <c r="E147" i="11"/>
  <c r="M151" i="11"/>
  <c r="E151" i="11"/>
  <c r="J156" i="11"/>
  <c r="J159" i="11"/>
  <c r="I161" i="11"/>
  <c r="H168" i="11"/>
  <c r="H204" i="11"/>
  <c r="H208" i="11"/>
  <c r="H212" i="11"/>
  <c r="H216" i="11"/>
  <c r="H220" i="11"/>
  <c r="M29" i="11"/>
  <c r="J29" i="11"/>
  <c r="J81" i="11"/>
  <c r="I81" i="11"/>
  <c r="J113" i="11"/>
  <c r="J141" i="11"/>
  <c r="B224" i="11"/>
  <c r="I141" i="11"/>
  <c r="L157" i="11"/>
  <c r="M157" i="11"/>
  <c r="E157" i="11"/>
  <c r="J158" i="11"/>
  <c r="J161" i="11"/>
  <c r="I163" i="11"/>
  <c r="I167" i="11"/>
  <c r="L193" i="11"/>
  <c r="I148" i="11"/>
  <c r="I150" i="11"/>
  <c r="I152" i="11"/>
  <c r="I154" i="11"/>
  <c r="I156" i="11"/>
  <c r="I158" i="11"/>
  <c r="I160" i="11"/>
  <c r="I162" i="11"/>
  <c r="I166" i="11"/>
  <c r="I168" i="11"/>
  <c r="L192" i="11"/>
  <c r="J204" i="11"/>
  <c r="J206" i="11"/>
  <c r="J208" i="11"/>
  <c r="J210" i="11"/>
  <c r="J212" i="11"/>
  <c r="J214" i="11"/>
  <c r="J216" i="11"/>
  <c r="J218" i="11"/>
  <c r="J220" i="11"/>
  <c r="J222" i="11"/>
  <c r="D204" i="11"/>
  <c r="D206" i="11"/>
  <c r="D208" i="11"/>
  <c r="D210" i="11"/>
  <c r="D212" i="11"/>
  <c r="D214" i="11"/>
  <c r="D216" i="11"/>
  <c r="D218" i="11"/>
  <c r="D220" i="11"/>
  <c r="D222" i="11"/>
  <c r="H180" i="13"/>
  <c r="M189" i="13"/>
  <c r="L191" i="13"/>
  <c r="D203" i="13"/>
  <c r="M205" i="13"/>
  <c r="L207" i="13"/>
  <c r="E23" i="13"/>
  <c r="M23" i="13"/>
  <c r="D23" i="13"/>
  <c r="J101" i="13"/>
  <c r="I101" i="13"/>
  <c r="E105" i="13"/>
  <c r="H128" i="13"/>
  <c r="E141" i="13"/>
  <c r="M143" i="13"/>
  <c r="E149" i="13"/>
  <c r="M151" i="13"/>
  <c r="I180" i="13"/>
  <c r="D189" i="13"/>
  <c r="M191" i="13"/>
  <c r="L193" i="13"/>
  <c r="J197" i="13"/>
  <c r="H198" i="13"/>
  <c r="D205" i="13"/>
  <c r="M207" i="13"/>
  <c r="H27" i="13"/>
  <c r="D101" i="13"/>
  <c r="D102" i="13"/>
  <c r="I127" i="13"/>
  <c r="I128" i="13"/>
  <c r="L137" i="13"/>
  <c r="H140" i="13"/>
  <c r="D143" i="13"/>
  <c r="M144" i="13"/>
  <c r="E144" i="13"/>
  <c r="L144" i="13"/>
  <c r="D144" i="13"/>
  <c r="L145" i="13"/>
  <c r="H148" i="13"/>
  <c r="D151" i="13"/>
  <c r="E189" i="13"/>
  <c r="D191" i="13"/>
  <c r="M193" i="13"/>
  <c r="L195" i="13"/>
  <c r="J199" i="13"/>
  <c r="H200" i="13"/>
  <c r="E205" i="13"/>
  <c r="D207" i="13"/>
  <c r="L189" i="13"/>
  <c r="L205" i="13"/>
  <c r="D105" i="13"/>
  <c r="M142" i="13"/>
  <c r="E142" i="13"/>
  <c r="L142" i="13"/>
  <c r="D142" i="13"/>
  <c r="L143" i="13"/>
  <c r="J105" i="13"/>
  <c r="E191" i="13"/>
  <c r="L197" i="13"/>
  <c r="I200" i="13"/>
  <c r="F208" i="13"/>
  <c r="H208" i="13" s="1"/>
  <c r="H24" i="13"/>
  <c r="L50" i="13"/>
  <c r="I53" i="13"/>
  <c r="B208" i="13"/>
  <c r="I139" i="13"/>
  <c r="J140" i="13"/>
  <c r="I147" i="13"/>
  <c r="L147" i="13"/>
  <c r="H183" i="13"/>
  <c r="E193" i="13"/>
  <c r="M197" i="13"/>
  <c r="L199" i="13"/>
  <c r="J23" i="13"/>
  <c r="I24" i="13"/>
  <c r="D53" i="13"/>
  <c r="H79" i="13"/>
  <c r="J102" i="13"/>
  <c r="L105" i="13"/>
  <c r="E137" i="13"/>
  <c r="M139" i="13"/>
  <c r="I142" i="13"/>
  <c r="E145" i="13"/>
  <c r="M147" i="13"/>
  <c r="I150" i="13"/>
  <c r="L155" i="13"/>
  <c r="I183" i="13"/>
  <c r="J189" i="13"/>
  <c r="H190" i="13"/>
  <c r="E195" i="13"/>
  <c r="D197" i="13"/>
  <c r="M199" i="13"/>
  <c r="L201" i="13"/>
  <c r="J205" i="13"/>
  <c r="H206" i="13"/>
  <c r="E127" i="13"/>
  <c r="M127" i="13"/>
  <c r="D127" i="13"/>
  <c r="J127" i="13"/>
  <c r="E143" i="13"/>
  <c r="I148" i="13"/>
  <c r="E151" i="13"/>
  <c r="E207" i="13"/>
  <c r="I23" i="13"/>
  <c r="E75" i="13"/>
  <c r="M75" i="13"/>
  <c r="D75" i="13"/>
  <c r="M138" i="13"/>
  <c r="E138" i="13"/>
  <c r="L138" i="13"/>
  <c r="D138" i="13"/>
  <c r="L139" i="13"/>
  <c r="M146" i="13"/>
  <c r="E146" i="13"/>
  <c r="L146" i="13"/>
  <c r="D146" i="13"/>
  <c r="J49" i="13"/>
  <c r="I49" i="13"/>
  <c r="E53" i="13"/>
  <c r="M105" i="13"/>
  <c r="H131" i="13"/>
  <c r="F153" i="13"/>
  <c r="H137" i="13"/>
  <c r="D139" i="13"/>
  <c r="M140" i="13"/>
  <c r="E140" i="13"/>
  <c r="L140" i="13"/>
  <c r="D140" i="13"/>
  <c r="I141" i="13"/>
  <c r="L141" i="13"/>
  <c r="J142" i="13"/>
  <c r="J143" i="13"/>
  <c r="D147" i="13"/>
  <c r="M148" i="13"/>
  <c r="E148" i="13"/>
  <c r="L148" i="13"/>
  <c r="D148" i="13"/>
  <c r="I149" i="13"/>
  <c r="L149" i="13"/>
  <c r="J151" i="13"/>
  <c r="M155" i="13"/>
  <c r="B157" i="13"/>
  <c r="K208" i="13"/>
  <c r="J191" i="13"/>
  <c r="E197" i="13"/>
  <c r="D199" i="13"/>
  <c r="M201" i="13"/>
  <c r="L203" i="13"/>
  <c r="J207" i="13"/>
  <c r="B154" i="13"/>
  <c r="L179" i="13"/>
  <c r="J190" i="13"/>
  <c r="J194" i="13"/>
  <c r="J198" i="13"/>
  <c r="J206" i="13"/>
  <c r="D179" i="13"/>
  <c r="M179" i="13"/>
  <c r="J152" i="13"/>
  <c r="J202" i="13"/>
  <c r="J204" i="13"/>
  <c r="L79" i="13"/>
  <c r="L128" i="13"/>
  <c r="L131" i="13"/>
  <c r="D150" i="13"/>
  <c r="L150" i="13"/>
  <c r="D152" i="13"/>
  <c r="L152" i="13"/>
  <c r="D156" i="13"/>
  <c r="L156" i="13"/>
  <c r="L180" i="13"/>
  <c r="L183" i="13"/>
  <c r="D190" i="13"/>
  <c r="L190" i="13"/>
  <c r="D192" i="13"/>
  <c r="L192" i="13"/>
  <c r="D194" i="13"/>
  <c r="L194" i="13"/>
  <c r="D196" i="13"/>
  <c r="L196" i="13"/>
  <c r="D198" i="13"/>
  <c r="L198" i="13"/>
  <c r="D200" i="13"/>
  <c r="L200" i="13"/>
  <c r="D202" i="13"/>
  <c r="L202" i="13"/>
  <c r="D204" i="13"/>
  <c r="L204" i="13"/>
  <c r="D206" i="13"/>
  <c r="L206" i="13"/>
  <c r="J156" i="13"/>
  <c r="J192" i="13"/>
  <c r="D128" i="13"/>
  <c r="D131" i="13"/>
  <c r="E150" i="13"/>
  <c r="E152" i="13"/>
  <c r="E156" i="13"/>
  <c r="D180" i="13"/>
  <c r="D183" i="13"/>
  <c r="E190" i="13"/>
  <c r="E192" i="13"/>
  <c r="E194" i="13"/>
  <c r="E196" i="13"/>
  <c r="E198" i="13"/>
  <c r="E200" i="13"/>
  <c r="E202" i="13"/>
  <c r="E204" i="13"/>
  <c r="E206" i="13"/>
  <c r="M131" i="7"/>
  <c r="L151" i="7"/>
  <c r="D151" i="7"/>
  <c r="I152" i="7"/>
  <c r="I155" i="7"/>
  <c r="K160" i="7"/>
  <c r="L214" i="7"/>
  <c r="D214" i="7"/>
  <c r="I215" i="7"/>
  <c r="I18" i="7"/>
  <c r="H19" i="7"/>
  <c r="M48" i="7"/>
  <c r="J58" i="7"/>
  <c r="I58" i="7"/>
  <c r="B226" i="7"/>
  <c r="D131" i="7"/>
  <c r="L148" i="7"/>
  <c r="M151" i="7"/>
  <c r="J152" i="7"/>
  <c r="B160" i="7"/>
  <c r="J161" i="7"/>
  <c r="J165" i="7"/>
  <c r="J169" i="7"/>
  <c r="M187" i="7"/>
  <c r="L208" i="7"/>
  <c r="D208" i="7"/>
  <c r="I209" i="7"/>
  <c r="L211" i="7"/>
  <c r="M214" i="7"/>
  <c r="J215" i="7"/>
  <c r="I219" i="7"/>
  <c r="I223" i="7"/>
  <c r="M225" i="7"/>
  <c r="L155" i="7"/>
  <c r="D155" i="7"/>
  <c r="L218" i="7"/>
  <c r="D218" i="7"/>
  <c r="J218" i="7"/>
  <c r="J76" i="7"/>
  <c r="H142" i="7"/>
  <c r="E148" i="7"/>
  <c r="L149" i="7"/>
  <c r="D149" i="7"/>
  <c r="I150" i="7"/>
  <c r="L152" i="7"/>
  <c r="I153" i="7"/>
  <c r="M155" i="7"/>
  <c r="J156" i="7"/>
  <c r="D161" i="7"/>
  <c r="M162" i="7"/>
  <c r="E162" i="7"/>
  <c r="D165" i="7"/>
  <c r="M166" i="7"/>
  <c r="E166" i="7"/>
  <c r="D169" i="7"/>
  <c r="B170" i="7"/>
  <c r="E211" i="7"/>
  <c r="L212" i="7"/>
  <c r="D212" i="7"/>
  <c r="I213" i="7"/>
  <c r="L215" i="7"/>
  <c r="I216" i="7"/>
  <c r="M104" i="7"/>
  <c r="E114" i="7"/>
  <c r="D114" i="7"/>
  <c r="M114" i="7"/>
  <c r="I131" i="7"/>
  <c r="H132" i="7"/>
  <c r="I142" i="7"/>
  <c r="M149" i="7"/>
  <c r="J150" i="7"/>
  <c r="D152" i="7"/>
  <c r="M152" i="7"/>
  <c r="J153" i="7"/>
  <c r="E155" i="7"/>
  <c r="H157" i="7"/>
  <c r="E158" i="7"/>
  <c r="B159" i="7"/>
  <c r="F160" i="7"/>
  <c r="H160" i="7" s="1"/>
  <c r="L162" i="7"/>
  <c r="L166" i="7"/>
  <c r="H198" i="7"/>
  <c r="E205" i="7"/>
  <c r="L206" i="7"/>
  <c r="D206" i="7"/>
  <c r="I207" i="7"/>
  <c r="L209" i="7"/>
  <c r="M212" i="7"/>
  <c r="J213" i="7"/>
  <c r="D215" i="7"/>
  <c r="M215" i="7"/>
  <c r="J216" i="7"/>
  <c r="E218" i="7"/>
  <c r="L219" i="7"/>
  <c r="L223" i="7"/>
  <c r="F226" i="7"/>
  <c r="H226" i="7" s="1"/>
  <c r="J131" i="7"/>
  <c r="I157" i="7"/>
  <c r="M75" i="7"/>
  <c r="M86" i="7"/>
  <c r="I148" i="7"/>
  <c r="L150" i="7"/>
  <c r="I151" i="7"/>
  <c r="J154" i="7"/>
  <c r="D156" i="7"/>
  <c r="F170" i="7"/>
  <c r="H170" i="7" s="1"/>
  <c r="J187" i="7"/>
  <c r="L210" i="7"/>
  <c r="D210" i="7"/>
  <c r="I211" i="7"/>
  <c r="L213" i="7"/>
  <c r="I214" i="7"/>
  <c r="M18" i="7"/>
  <c r="L153" i="7"/>
  <c r="D153" i="7"/>
  <c r="F159" i="7"/>
  <c r="H159" i="7" s="1"/>
  <c r="J207" i="7"/>
  <c r="L216" i="7"/>
  <c r="D216" i="7"/>
  <c r="D18" i="7"/>
  <c r="I48" i="7"/>
  <c r="L58" i="7"/>
  <c r="D75" i="7"/>
  <c r="I76" i="7"/>
  <c r="I114" i="7"/>
  <c r="D150" i="7"/>
  <c r="J151" i="7"/>
  <c r="E153" i="7"/>
  <c r="L157" i="7"/>
  <c r="D157" i="7"/>
  <c r="I158" i="7"/>
  <c r="H161" i="7"/>
  <c r="M164" i="7"/>
  <c r="E164" i="7"/>
  <c r="H165" i="7"/>
  <c r="M168" i="7"/>
  <c r="E168" i="7"/>
  <c r="H169" i="7"/>
  <c r="K226" i="7"/>
  <c r="I208" i="7"/>
  <c r="M210" i="7"/>
  <c r="D213" i="7"/>
  <c r="J214" i="7"/>
  <c r="E216" i="7"/>
  <c r="J220" i="7"/>
  <c r="J222" i="7"/>
  <c r="J224" i="7"/>
  <c r="D19" i="7"/>
  <c r="D47" i="7"/>
  <c r="D132" i="7"/>
  <c r="D188" i="7"/>
  <c r="D220" i="7"/>
  <c r="D222" i="7"/>
  <c r="D224" i="7"/>
  <c r="H153" i="13" l="1"/>
  <c r="H117" i="12"/>
  <c r="H116" i="12"/>
  <c r="H165" i="11"/>
  <c r="J116" i="12"/>
  <c r="L116" i="12"/>
  <c r="M116" i="12"/>
  <c r="E116" i="12"/>
  <c r="I116" i="12"/>
  <c r="H164" i="11"/>
  <c r="M153" i="13"/>
  <c r="D153" i="13"/>
  <c r="I153" i="13"/>
  <c r="J153" i="13"/>
  <c r="M117" i="12"/>
  <c r="E117" i="12"/>
  <c r="J117" i="12"/>
  <c r="L117" i="12"/>
  <c r="I117" i="12"/>
  <c r="L169" i="11"/>
  <c r="M169" i="11"/>
  <c r="E169" i="11"/>
  <c r="I169" i="11"/>
  <c r="J169" i="11"/>
  <c r="J164" i="11"/>
  <c r="I164" i="11"/>
  <c r="L164" i="11"/>
  <c r="E164" i="11"/>
  <c r="M164" i="11"/>
  <c r="M165" i="11"/>
  <c r="E165" i="11"/>
  <c r="L165" i="11"/>
  <c r="J165" i="11"/>
  <c r="I165" i="11"/>
  <c r="L224" i="11"/>
  <c r="D224" i="11"/>
  <c r="J224" i="11"/>
  <c r="M224" i="11"/>
  <c r="I224" i="11"/>
  <c r="E224" i="11"/>
  <c r="I157" i="13"/>
  <c r="M157" i="13"/>
  <c r="L157" i="13"/>
  <c r="J157" i="13"/>
  <c r="E157" i="13"/>
  <c r="D157" i="13"/>
  <c r="M208" i="13"/>
  <c r="E208" i="13"/>
  <c r="L208" i="13"/>
  <c r="D208" i="13"/>
  <c r="J208" i="13"/>
  <c r="I208" i="13"/>
  <c r="E153" i="13"/>
  <c r="M154" i="13"/>
  <c r="E154" i="13"/>
  <c r="J154" i="13"/>
  <c r="L154" i="13"/>
  <c r="D154" i="13"/>
  <c r="I154" i="13"/>
  <c r="M170" i="7"/>
  <c r="E170" i="7"/>
  <c r="D170" i="7"/>
  <c r="L170" i="7"/>
  <c r="J170" i="7"/>
  <c r="I170" i="7"/>
  <c r="L226" i="7"/>
  <c r="D226" i="7"/>
  <c r="J226" i="7"/>
  <c r="I226" i="7"/>
  <c r="E226" i="7"/>
  <c r="M226" i="7"/>
  <c r="E159" i="7"/>
  <c r="D159" i="7"/>
  <c r="I159" i="7"/>
  <c r="M159" i="7"/>
  <c r="J159" i="7"/>
  <c r="D160" i="7"/>
  <c r="M160" i="7"/>
  <c r="J160" i="7"/>
  <c r="I160" i="7"/>
  <c r="E160" i="7"/>
  <c r="D17" i="6" l="1"/>
  <c r="D16" i="6"/>
  <c r="D15" i="6"/>
  <c r="O19" i="6"/>
  <c r="N19" i="6"/>
  <c r="L19" i="6"/>
  <c r="K19" i="6"/>
  <c r="I19" i="6"/>
  <c r="G19" i="6"/>
  <c r="E19" i="6"/>
  <c r="D19" i="6"/>
  <c r="D81" i="6" l="1"/>
  <c r="E81" i="6"/>
  <c r="M57" i="6"/>
  <c r="M54" i="6"/>
  <c r="M52" i="6"/>
  <c r="M50" i="6"/>
  <c r="M48" i="6"/>
  <c r="M123" i="6"/>
  <c r="M121" i="6"/>
  <c r="M119" i="6"/>
  <c r="M117" i="6"/>
  <c r="D54" i="6" l="1"/>
  <c r="G133" i="6" l="1"/>
  <c r="F133" i="6"/>
  <c r="D133" i="6"/>
  <c r="C133" i="6"/>
  <c r="G132" i="6"/>
  <c r="F132" i="6"/>
  <c r="D132" i="6"/>
  <c r="C132" i="6"/>
  <c r="G134" i="6"/>
  <c r="F134" i="6"/>
  <c r="C134" i="6"/>
  <c r="D134" i="6"/>
  <c r="G67" i="6"/>
  <c r="F67" i="6"/>
  <c r="D67" i="6"/>
  <c r="C67" i="6"/>
  <c r="G66" i="6"/>
  <c r="F66" i="6"/>
  <c r="D66" i="6"/>
  <c r="C66" i="6"/>
  <c r="G68" i="6"/>
  <c r="F68" i="6"/>
  <c r="D68" i="6"/>
  <c r="C68" i="6"/>
  <c r="G65" i="6"/>
  <c r="F65" i="6"/>
  <c r="D65" i="6"/>
  <c r="C65" i="6"/>
  <c r="O23" i="6" l="1"/>
  <c r="N23" i="6"/>
  <c r="L23" i="6"/>
  <c r="K23" i="6"/>
  <c r="I23" i="6"/>
  <c r="G23" i="6"/>
  <c r="E23" i="6"/>
  <c r="D23" i="6"/>
  <c r="O22" i="6"/>
  <c r="N22" i="6"/>
  <c r="L22" i="6"/>
  <c r="K22" i="6"/>
  <c r="I22" i="6"/>
  <c r="G22" i="6"/>
  <c r="E22" i="6"/>
  <c r="D22" i="6"/>
  <c r="O12" i="6" l="1"/>
  <c r="N12" i="6"/>
  <c r="L12" i="6"/>
  <c r="K12" i="6"/>
  <c r="I12" i="6"/>
  <c r="G12" i="6"/>
  <c r="E12" i="6"/>
  <c r="D12" i="6"/>
  <c r="O11" i="6"/>
  <c r="N11" i="6"/>
  <c r="L11" i="6"/>
  <c r="K11" i="6"/>
  <c r="I11" i="6"/>
  <c r="G11" i="6"/>
  <c r="E11" i="6"/>
  <c r="D11" i="6"/>
  <c r="O9" i="6"/>
  <c r="N9" i="6"/>
  <c r="L9" i="6"/>
  <c r="K9" i="6"/>
  <c r="I9" i="6"/>
  <c r="G9" i="6"/>
  <c r="E9" i="6"/>
  <c r="D9" i="6"/>
  <c r="O8" i="6"/>
  <c r="N8" i="6"/>
  <c r="L8" i="6"/>
  <c r="K8" i="6"/>
  <c r="I8" i="6"/>
  <c r="G8" i="6"/>
  <c r="E8" i="6"/>
  <c r="D8" i="6"/>
  <c r="O17" i="6" l="1"/>
  <c r="N17" i="6"/>
  <c r="L17" i="6"/>
  <c r="K17" i="6"/>
  <c r="I17" i="6"/>
  <c r="G17" i="6"/>
  <c r="E17" i="6"/>
  <c r="O16" i="6"/>
  <c r="N16" i="6"/>
  <c r="L16" i="6"/>
  <c r="K16" i="6"/>
  <c r="I16" i="6"/>
  <c r="G16" i="6"/>
  <c r="E16" i="6"/>
  <c r="G50" i="6" l="1"/>
  <c r="E105" i="6" l="1"/>
  <c r="B105" i="6"/>
  <c r="O123" i="6" l="1"/>
  <c r="N123" i="6"/>
  <c r="L123" i="6"/>
  <c r="K123" i="6"/>
  <c r="I123" i="6"/>
  <c r="G123" i="6"/>
  <c r="E123" i="6"/>
  <c r="D123" i="6"/>
  <c r="O121" i="6"/>
  <c r="N121" i="6"/>
  <c r="L121" i="6"/>
  <c r="K121" i="6"/>
  <c r="I121" i="6"/>
  <c r="G121" i="6"/>
  <c r="E121" i="6"/>
  <c r="D121" i="6"/>
  <c r="O119" i="6"/>
  <c r="N119" i="6"/>
  <c r="L119" i="6"/>
  <c r="K119" i="6"/>
  <c r="I119" i="6"/>
  <c r="G119" i="6"/>
  <c r="E119" i="6"/>
  <c r="D119" i="6"/>
  <c r="O117" i="6"/>
  <c r="N117" i="6"/>
  <c r="L117" i="6"/>
  <c r="K117" i="6"/>
  <c r="I117" i="6"/>
  <c r="G117" i="6"/>
  <c r="E117" i="6"/>
  <c r="D117" i="6"/>
  <c r="O54" i="6"/>
  <c r="N54" i="6"/>
  <c r="L54" i="6"/>
  <c r="K54" i="6"/>
  <c r="I54" i="6"/>
  <c r="G54" i="6"/>
  <c r="E54" i="6"/>
  <c r="O52" i="6"/>
  <c r="N52" i="6"/>
  <c r="L52" i="6"/>
  <c r="K52" i="6"/>
  <c r="I52" i="6"/>
  <c r="G52" i="6"/>
  <c r="E52" i="6"/>
  <c r="D52" i="6"/>
  <c r="O50" i="6"/>
  <c r="N50" i="6"/>
  <c r="L50" i="6"/>
  <c r="K50" i="6"/>
  <c r="I50" i="6"/>
  <c r="E50" i="6"/>
  <c r="D50" i="6"/>
  <c r="O48" i="6"/>
  <c r="N48" i="6"/>
  <c r="L48" i="6"/>
  <c r="K48" i="6"/>
  <c r="I48" i="6"/>
  <c r="G48" i="6"/>
  <c r="E48" i="6"/>
  <c r="D48" i="6"/>
  <c r="O87" i="6"/>
  <c r="N87" i="6"/>
  <c r="L87" i="6"/>
  <c r="I87" i="6"/>
  <c r="G87" i="6"/>
  <c r="E87" i="6"/>
  <c r="D87" i="6"/>
  <c r="O85" i="6"/>
  <c r="N85" i="6"/>
  <c r="L85" i="6"/>
  <c r="K85" i="6"/>
  <c r="I85" i="6"/>
  <c r="G85" i="6"/>
  <c r="E85" i="6"/>
  <c r="D85" i="6"/>
  <c r="O83" i="6"/>
  <c r="N83" i="6"/>
  <c r="L83" i="6"/>
  <c r="K83" i="6"/>
  <c r="I83" i="6"/>
  <c r="G83" i="6"/>
  <c r="E83" i="6"/>
  <c r="D83" i="6"/>
  <c r="O81" i="6"/>
  <c r="N81" i="6"/>
  <c r="L81" i="6"/>
  <c r="K81" i="6"/>
  <c r="I81" i="6"/>
  <c r="G81" i="6"/>
  <c r="O20" i="6"/>
  <c r="N20" i="6"/>
  <c r="L20" i="6"/>
  <c r="K20" i="6"/>
  <c r="I20" i="6"/>
  <c r="G20" i="6"/>
  <c r="E20" i="6"/>
  <c r="D20" i="6"/>
  <c r="O18" i="6"/>
  <c r="N18" i="6"/>
  <c r="L18" i="6"/>
  <c r="K18" i="6"/>
  <c r="I18" i="6"/>
  <c r="G18" i="6"/>
  <c r="E18" i="6"/>
  <c r="D18" i="6"/>
  <c r="O15" i="6"/>
  <c r="N15" i="6"/>
  <c r="L15" i="6"/>
  <c r="K15" i="6"/>
  <c r="I15" i="6"/>
  <c r="G15" i="6"/>
  <c r="O14" i="6"/>
  <c r="N14" i="6"/>
  <c r="L14" i="6"/>
  <c r="K14" i="6"/>
  <c r="I14" i="6"/>
  <c r="G14" i="6"/>
  <c r="E14" i="6"/>
  <c r="D14" i="6"/>
  <c r="G105" i="6" l="1"/>
  <c r="F105" i="6"/>
  <c r="D105" i="6"/>
  <c r="C105" i="6"/>
  <c r="G104" i="6"/>
  <c r="F104" i="6"/>
  <c r="D104" i="6"/>
  <c r="C104" i="6"/>
  <c r="G103" i="6"/>
  <c r="F103" i="6"/>
  <c r="D103" i="6"/>
  <c r="C103" i="6"/>
  <c r="G106" i="6"/>
  <c r="F106" i="6"/>
  <c r="D106" i="6"/>
  <c r="C106" i="6"/>
  <c r="O94" i="6"/>
  <c r="N94" i="6"/>
  <c r="L94" i="6"/>
  <c r="K94" i="6"/>
  <c r="I94" i="6"/>
  <c r="G94" i="6"/>
  <c r="E94" i="6"/>
  <c r="D94" i="6"/>
  <c r="O90" i="6"/>
  <c r="N90" i="6"/>
  <c r="L90" i="6"/>
  <c r="K90" i="6"/>
  <c r="I90" i="6"/>
  <c r="G90" i="6"/>
  <c r="E90" i="6"/>
  <c r="D90" i="6"/>
  <c r="O96" i="6"/>
  <c r="N96" i="6"/>
  <c r="L96" i="6"/>
  <c r="K96" i="6"/>
  <c r="I96" i="6"/>
  <c r="G96" i="6"/>
  <c r="E96" i="6"/>
  <c r="D96" i="6"/>
  <c r="O92" i="6"/>
  <c r="N92" i="6"/>
  <c r="L92" i="6"/>
  <c r="K92" i="6"/>
  <c r="I92" i="6"/>
  <c r="G92" i="6"/>
  <c r="E92" i="6"/>
  <c r="D92" i="6"/>
  <c r="O86" i="6" l="1"/>
  <c r="N86" i="6"/>
  <c r="L86" i="6"/>
  <c r="K86" i="6"/>
  <c r="I86" i="6"/>
  <c r="G86" i="6"/>
  <c r="E86" i="6"/>
  <c r="D86" i="6"/>
  <c r="O84" i="6"/>
  <c r="N84" i="6"/>
  <c r="L84" i="6"/>
  <c r="K84" i="6"/>
  <c r="I84" i="6"/>
  <c r="G84" i="6"/>
  <c r="E84" i="6"/>
  <c r="D84" i="6"/>
  <c r="O82" i="6"/>
  <c r="N82" i="6"/>
  <c r="L82" i="6"/>
  <c r="K82" i="6"/>
  <c r="I82" i="6"/>
  <c r="G82" i="6"/>
  <c r="E82" i="6"/>
  <c r="D82" i="6"/>
  <c r="O80" i="6"/>
  <c r="N80" i="6"/>
  <c r="L80" i="6"/>
  <c r="K80" i="6"/>
  <c r="I80" i="6"/>
  <c r="G80" i="6"/>
  <c r="E80" i="6"/>
  <c r="D80" i="6"/>
  <c r="O21" i="6"/>
  <c r="N21" i="6"/>
  <c r="L21" i="6"/>
  <c r="K21" i="6"/>
  <c r="I21" i="6"/>
  <c r="G21" i="6"/>
  <c r="E21" i="6"/>
  <c r="D21" i="6"/>
  <c r="E131" i="6" l="1"/>
  <c r="B131" i="6"/>
  <c r="O118" i="6"/>
  <c r="L118" i="6"/>
  <c r="K118" i="6"/>
  <c r="I118" i="6"/>
  <c r="G118" i="6"/>
  <c r="E118" i="6"/>
  <c r="D118" i="6"/>
  <c r="I56" i="6"/>
  <c r="G56" i="6"/>
  <c r="O13" i="6"/>
  <c r="L13" i="6"/>
  <c r="K13" i="6"/>
  <c r="I13" i="6"/>
  <c r="G13" i="6"/>
  <c r="E13" i="6"/>
  <c r="D13" i="6"/>
  <c r="N10" i="6"/>
  <c r="L10" i="6"/>
  <c r="K10" i="6"/>
  <c r="I10" i="6"/>
  <c r="G10" i="6"/>
  <c r="E10" i="6"/>
  <c r="D10" i="6"/>
  <c r="O7" i="6"/>
  <c r="L7" i="6"/>
  <c r="K7" i="6"/>
  <c r="I7" i="6"/>
  <c r="G7" i="6"/>
  <c r="E7" i="6"/>
  <c r="D7" i="6"/>
  <c r="N118" i="6" l="1"/>
  <c r="N7" i="6"/>
  <c r="O10" i="6"/>
  <c r="N13" i="6"/>
  <c r="I122" i="6" l="1"/>
  <c r="I120" i="6"/>
  <c r="I116" i="6"/>
  <c r="G122" i="6"/>
  <c r="G120" i="6"/>
  <c r="G116" i="6"/>
  <c r="D122" i="6"/>
  <c r="D120" i="6"/>
  <c r="D116" i="6"/>
  <c r="I57" i="6" l="1"/>
  <c r="G57" i="6"/>
  <c r="E57" i="6"/>
  <c r="D57" i="6"/>
  <c r="G70" i="6" l="1"/>
  <c r="F70" i="6"/>
  <c r="D70" i="6"/>
  <c r="C70" i="6"/>
  <c r="O57" i="6"/>
  <c r="N57" i="6"/>
  <c r="L57" i="6"/>
  <c r="K57" i="6"/>
  <c r="O56" i="6"/>
  <c r="L56" i="6"/>
  <c r="K56" i="6"/>
  <c r="E56" i="6"/>
  <c r="D56" i="6"/>
  <c r="G131" i="6"/>
  <c r="F131" i="6"/>
  <c r="D131" i="6"/>
  <c r="C131" i="6"/>
  <c r="N122" i="6"/>
  <c r="L122" i="6"/>
  <c r="K122" i="6"/>
  <c r="E122" i="6"/>
  <c r="O120" i="6"/>
  <c r="L120" i="6"/>
  <c r="K120" i="6"/>
  <c r="E120" i="6"/>
  <c r="N116" i="6"/>
  <c r="L116" i="6"/>
  <c r="K116" i="6"/>
  <c r="E116" i="6"/>
  <c r="O53" i="6"/>
  <c r="N51" i="6"/>
  <c r="O49" i="6"/>
  <c r="N47" i="6"/>
  <c r="L47" i="6"/>
  <c r="L53" i="6"/>
  <c r="K53" i="6"/>
  <c r="I53" i="6"/>
  <c r="G53" i="6"/>
  <c r="E53" i="6"/>
  <c r="D53" i="6"/>
  <c r="O51" i="6"/>
  <c r="L51" i="6"/>
  <c r="K51" i="6"/>
  <c r="I51" i="6"/>
  <c r="G51" i="6"/>
  <c r="E51" i="6"/>
  <c r="D51" i="6"/>
  <c r="L49" i="6"/>
  <c r="K49" i="6"/>
  <c r="I49" i="6"/>
  <c r="G49" i="6"/>
  <c r="E49" i="6"/>
  <c r="D49" i="6"/>
  <c r="K47" i="6"/>
  <c r="I47" i="6"/>
  <c r="G47" i="6"/>
  <c r="E47" i="6"/>
  <c r="D47" i="6"/>
  <c r="O47" i="6" l="1"/>
  <c r="N53" i="6"/>
  <c r="N49" i="6"/>
  <c r="N56" i="6"/>
  <c r="O116" i="6"/>
  <c r="N120" i="6"/>
  <c r="O122" i="6"/>
</calcChain>
</file>

<file path=xl/sharedStrings.xml><?xml version="1.0" encoding="utf-8"?>
<sst xmlns="http://schemas.openxmlformats.org/spreadsheetml/2006/main" count="1967" uniqueCount="545">
  <si>
    <t>Billion bushels</t>
  </si>
  <si>
    <t>Percent (%)</t>
  </si>
  <si>
    <t>Media Source of Pre-report Trade Estimates</t>
  </si>
  <si>
    <t>67% Confidence Interval (CI)</t>
  </si>
  <si>
    <t>Low End of 67% CI</t>
  </si>
  <si>
    <t>High End of 67% CI</t>
  </si>
  <si>
    <t>90% Confidence Interval (CI)</t>
  </si>
  <si>
    <t>90% Confidence Interval</t>
  </si>
  <si>
    <r>
      <t xml:space="preserve">67% Confidence Interval       </t>
    </r>
    <r>
      <rPr>
        <sz val="8"/>
        <rFont val="Arial"/>
        <family val="2"/>
      </rPr>
      <t>(Root Mean Square Error)</t>
    </r>
  </si>
  <si>
    <t>Million bushels</t>
  </si>
  <si>
    <t xml:space="preserve">Vs 1 Year ago: Ending Stocks      USDA WASDE </t>
  </si>
  <si>
    <t>U.S. Crop Ending Stocks</t>
  </si>
  <si>
    <t>Low End of 90% CI</t>
  </si>
  <si>
    <t>High End of 90% CI</t>
  </si>
  <si>
    <t>Mln 480# bales</t>
  </si>
  <si>
    <t>mmt</t>
  </si>
  <si>
    <t>World</t>
  </si>
  <si>
    <t>United States</t>
  </si>
  <si>
    <t>Total Foreign</t>
  </si>
  <si>
    <t>Major Exporters</t>
  </si>
  <si>
    <t>Argentina</t>
  </si>
  <si>
    <t>Australia</t>
  </si>
  <si>
    <t>Canada</t>
  </si>
  <si>
    <t>Major Importers</t>
  </si>
  <si>
    <t>Brazil</t>
  </si>
  <si>
    <t>China</t>
  </si>
  <si>
    <t>Selected Middle East</t>
  </si>
  <si>
    <t>North Africa</t>
  </si>
  <si>
    <t>Pakistan</t>
  </si>
  <si>
    <t>Southeast Asia</t>
  </si>
  <si>
    <t>India</t>
  </si>
  <si>
    <t>Former Soviet Union - 12 Countries</t>
  </si>
  <si>
    <t>Russia</t>
  </si>
  <si>
    <t>Kazakhstan</t>
  </si>
  <si>
    <t>Ukraine</t>
  </si>
  <si>
    <t>Japan</t>
  </si>
  <si>
    <t>Mexico</t>
  </si>
  <si>
    <t>Northern Africa &amp; Middle East</t>
  </si>
  <si>
    <t>Saudi Arabia</t>
  </si>
  <si>
    <t>South Korea</t>
  </si>
  <si>
    <t>World Wheat Production by Major Country / Region</t>
  </si>
  <si>
    <t>World Wheat Ending Stocks by         Major Country / Region</t>
  </si>
  <si>
    <t>World Coarse Grains Production by Major Country / Region</t>
  </si>
  <si>
    <t>World Coarse Grains Domestic Feed Use by Major Country / Region</t>
  </si>
  <si>
    <t>World Coarse Grains Ending Stocks   by Major Country / Region</t>
  </si>
  <si>
    <t>World Soybean Production by Major Country / Region</t>
  </si>
  <si>
    <t>Paraguay</t>
  </si>
  <si>
    <t>World Soybean Domestic Crush by Major Country / Region</t>
  </si>
  <si>
    <t>South Africa</t>
  </si>
  <si>
    <t>Egypt</t>
  </si>
  <si>
    <t>World Corn Imports                                   by Major Country / Region</t>
  </si>
  <si>
    <t>World Corn Domestic Feed Use                       by Major Country / Region</t>
  </si>
  <si>
    <t>Million Bushels</t>
  </si>
  <si>
    <t>World Crop Ending Stocks</t>
  </si>
  <si>
    <t>European Union - 28 Countries</t>
  </si>
  <si>
    <t>World Soybean Exports by Major Country / Region</t>
  </si>
  <si>
    <t>World Soybean Imports by Major Country / Region</t>
  </si>
  <si>
    <t>World Wheat Domestic Total Use by Major Country / Region</t>
  </si>
  <si>
    <t>World Wheat Domestic FSI Use by Major Country / Region</t>
  </si>
  <si>
    <t>World Coarse Grains Domestic Total Use by Major Country / Region</t>
  </si>
  <si>
    <t>World Coarse Grains Domestic FSI Use by Major Country / Region</t>
  </si>
  <si>
    <t>World Corn Domestic Total Use                       by Major Country / Region</t>
  </si>
  <si>
    <t>World Corn Domestic FSI Use                       by Major Country / Region</t>
  </si>
  <si>
    <t>World Soybean Domestic FSR by Major Country / Region</t>
  </si>
  <si>
    <t>World Soybean Domestic Total by Major Country / Region</t>
  </si>
  <si>
    <t>World Corn Exports by Major Country / Region</t>
  </si>
  <si>
    <t>World Corn Ending Stocks by Major Country / Region</t>
  </si>
  <si>
    <t>World Soybean Ending Stocks by Major Country / Region</t>
  </si>
  <si>
    <t>U.S. Crop Production</t>
  </si>
  <si>
    <t xml:space="preserve">Vs 1 Year ago: Production  USDA WASDE </t>
  </si>
  <si>
    <t>MMT</t>
  </si>
  <si>
    <t>USDA</t>
  </si>
  <si>
    <t>World Wheat Ending Stocks-to-Use by Major Country / Region</t>
  </si>
  <si>
    <t>World Coarse Grains Ending Stocks-to-Use by Major Country / Region</t>
  </si>
  <si>
    <t>World Corn Ending Stocks-to-Use by Major Country / Region</t>
  </si>
  <si>
    <t>World Soybean Ending Stocks-to-Use by Major Country / Region</t>
  </si>
  <si>
    <r>
      <t xml:space="preserve">Pre-report Trade Estimates: </t>
    </r>
    <r>
      <rPr>
        <b/>
        <sz val="8"/>
        <rFont val="Arial"/>
        <family val="2"/>
      </rPr>
      <t>Average</t>
    </r>
  </si>
  <si>
    <r>
      <t xml:space="preserve">USDA less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</si>
  <si>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% USDA </t>
    </r>
    <r>
      <rPr>
        <sz val="8"/>
        <rFont val="CG Times"/>
        <family val="1"/>
        <charset val="1"/>
      </rPr>
      <t>of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</si>
  <si>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Minimum</t>
    </r>
  </si>
  <si>
    <r>
      <t xml:space="preserve">USDA less </t>
    </r>
    <r>
      <rPr>
        <b/>
        <sz val="8"/>
        <rFont val="Arial"/>
        <family val="2"/>
      </rPr>
      <t>Minimum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</si>
  <si>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Maximum</t>
    </r>
  </si>
  <si>
    <r>
      <t xml:space="preserve">USDA less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Trade Estimate</t>
    </r>
  </si>
  <si>
    <t>World Wheat Imports                                 by Major Country / Region</t>
  </si>
  <si>
    <t>World Wheat Exports                                by Major Country / Region</t>
  </si>
  <si>
    <t xml:space="preserve"> </t>
  </si>
  <si>
    <t>World Wheat Domestic Feed Use by Major Country / Region</t>
  </si>
  <si>
    <t>World Coarse Grains Imports by Major Country / Region</t>
  </si>
  <si>
    <t>Year 2 less Year 1 World Ending Stocks</t>
  </si>
  <si>
    <t>Year 2 less Year 1 U.S. Ending Stocks</t>
  </si>
  <si>
    <t xml:space="preserve">WASDE Report Estimates </t>
  </si>
  <si>
    <t>Source</t>
  </si>
  <si>
    <t>x</t>
  </si>
  <si>
    <t>World Coarse Grains Exports by Major Country / Region</t>
  </si>
  <si>
    <t>Other FSU-12 Countries</t>
  </si>
  <si>
    <t>FSU-12 Countries less Ukraine</t>
  </si>
  <si>
    <t>FSU-12 Countries less Russia &amp; Ukraine</t>
  </si>
  <si>
    <t xml:space="preserve">    World Ending Stx/Use Less China</t>
  </si>
  <si>
    <t xml:space="preserve">    World Ending Stocks Less China</t>
  </si>
  <si>
    <t xml:space="preserve">   % of World Ending Stocks by China</t>
  </si>
  <si>
    <t>World less China</t>
  </si>
  <si>
    <t>% China of World</t>
  </si>
  <si>
    <t xml:space="preserve">    World Production Less China</t>
  </si>
  <si>
    <t xml:space="preserve">   % of World Production by China</t>
  </si>
  <si>
    <t xml:space="preserve">    World Exports Less China</t>
  </si>
  <si>
    <t xml:space="preserve">   % of World Exports by China</t>
  </si>
  <si>
    <t xml:space="preserve">    World Imports Less China</t>
  </si>
  <si>
    <t xml:space="preserve">   % of World Imports by China</t>
  </si>
  <si>
    <t xml:space="preserve">    World Domestic Feed Use Less China</t>
  </si>
  <si>
    <t xml:space="preserve">   % of World Domestic Feed Use by China</t>
  </si>
  <si>
    <t xml:space="preserve">    World Domestic Total Use Less China</t>
  </si>
  <si>
    <t xml:space="preserve">   % of World Domestic Total Use by China</t>
  </si>
  <si>
    <t xml:space="preserve">    World Domestic FSI Use Less China</t>
  </si>
  <si>
    <t xml:space="preserve">   % of World Domestic FSI Use by China</t>
  </si>
  <si>
    <t>World Corn Production by Major Country / Region</t>
  </si>
  <si>
    <t>Reuters</t>
  </si>
  <si>
    <t>World Stocks less China &amp; India</t>
  </si>
  <si>
    <t>World Stocks less China &amp; India / Use</t>
  </si>
  <si>
    <t>"New Crop" 2018/19  Less "Old Crop" 2017/18 Production</t>
  </si>
  <si>
    <t>% "New Crop" 2018/19 of "Old Crop" 2017/18 Production</t>
  </si>
  <si>
    <t>"New Crop" 2018/19 Less "Old Crop" 2017/18 Exports</t>
  </si>
  <si>
    <t>% "New Crop" 2018/19 of "Old Crop" 2017/18 Exports</t>
  </si>
  <si>
    <t>"New Crop" 2018/19 Less "Old Crop" 2017/18 Imports</t>
  </si>
  <si>
    <t>% "New Crop" 2018/19 of "Old Crop" 2017/18 Imports</t>
  </si>
  <si>
    <t>"New Crop" 2018/19 Less "Old Crop" 2017/18 Feed Use</t>
  </si>
  <si>
    <t>% "New Crop" 2018/19 of "Old Crop" 2017/18 Feed Use</t>
  </si>
  <si>
    <t>"New Crop" 2018/19 Total Use Less "Old Crop" 2017/18 Total Use</t>
  </si>
  <si>
    <t>% "New Crop" 2018/19 Total Use of "Old Crop" 2017/18 Total Use</t>
  </si>
  <si>
    <t>"New Crop" 2018/19 Less "Old Crop" 2017/18 FSI Use</t>
  </si>
  <si>
    <t>% "New Crop" 2018/19 of "Old Crop" 2017/18 FSI Use</t>
  </si>
  <si>
    <t>"New Crop" 2018/19 Less "Old Crop" 2017/18 Ending Stocks</t>
  </si>
  <si>
    <t>% "New Crop" 2018/19 of "Old Crop" 2017/18 Ending Stocks</t>
  </si>
  <si>
    <t>"New Crop" 2018/19 %Stx/Use Less "Old Crop" 2017/18 %Stx/Use</t>
  </si>
  <si>
    <t>% "New Crop" 2018/19 %Stx/Use of "Old Crop" 2017/18 %Stx/Use</t>
  </si>
  <si>
    <t>USDA WASDE Projection of World Wheat Supply-Demand and Ending Stocks in "New Crop" 2018/19, "Old Crop" 2017/18, &amp; 2016/17 Marketing Years</t>
  </si>
  <si>
    <t>Table 1. Production Projections of World Wheat for "New Crop" 2018/19, "Old Crop" 2017/18, and 2016/17</t>
  </si>
  <si>
    <t>Wheat Production:   2016/17 (2 years ago)</t>
  </si>
  <si>
    <t>"New Crop" 2018/19 Less 2016/17 Production</t>
  </si>
  <si>
    <t>% "New Crop" 2018/19 of 2016/17 Production</t>
  </si>
  <si>
    <t>Table 2. Export Projections of World Wheat for "New Crop" 2018/19, "Old Crop" 2017/18, and 2016/17</t>
  </si>
  <si>
    <t>Wheat Exports:   2016/17 (2 years ago)</t>
  </si>
  <si>
    <t>"New Crop" 2018/19 Less 2016/17 Exports</t>
  </si>
  <si>
    <t>% "New Crop" 2018/19 of 2016/17 Exports</t>
  </si>
  <si>
    <t>Table 3. Import Projections of World Wheat for "New Crop" 2018/19, "Old Crop" 2017/18, and 2016/17</t>
  </si>
  <si>
    <t>Wheat Imports:   2016/17 (2 years ago)</t>
  </si>
  <si>
    <t>"New Crop" 2018/19 Less 2016/17 Imports</t>
  </si>
  <si>
    <t>% "New Crop" 2018/19 of 2016/17 Imports</t>
  </si>
  <si>
    <t>Table 4. Domestic Feed Use Projections of World Wheat for "New Crop" 2018/19, "Old Crop" 2017/18, and 2016/17</t>
  </si>
  <si>
    <t>Wheat Feed Use:   2016/17 (2 years ago)</t>
  </si>
  <si>
    <t>"New Crop" 2018/19 Less 2016/17 Feed Use</t>
  </si>
  <si>
    <t>% "New Crop" 2018/19 of 2016/17 Feed Use</t>
  </si>
  <si>
    <t>Table 5. Domestic Total Use Projections of World Wheat for "New Crop" 2018/19, "Old Crop" 2017/18, and 2016/17</t>
  </si>
  <si>
    <t>Wheat Total Use:   2016/17 (2 years ago)</t>
  </si>
  <si>
    <t>"New Crop" 2018/19 Prodn Less   2016/17 Total Use</t>
  </si>
  <si>
    <t>% "New Crop" 2018/19 Total Use of 2016/17 Total Use</t>
  </si>
  <si>
    <t>Table 6. Domestic FSI Use Projections of World Wheat for "New Crop" 2018/19, "Old Crop" 2017/18, and 2016/17</t>
  </si>
  <si>
    <t>Wheat FSI Use:   2016/17 (2 years ago)</t>
  </si>
  <si>
    <t>"New Crop" 2018/19 Less 2016/17 FSI Use</t>
  </si>
  <si>
    <t>% "New Crop" 2018/19 of 2016/17 FSI Use</t>
  </si>
  <si>
    <t>Table 7. Ending Stocks Projections of World Wheat for "New Crop" 2018/19, "Old Crop" 2017/18, and 2016/17</t>
  </si>
  <si>
    <t>Wheat Ending Stocks:   2016/17 (2 years ago)</t>
  </si>
  <si>
    <t>"New Crop" 2018/19 Less2016/17 Ending Stocks</t>
  </si>
  <si>
    <t>% "New Crop" 2018/19 of 2016/17 Ending Stocks</t>
  </si>
  <si>
    <t>Table 7. Ending Stocks-to-Use Projections of World Wheat for "New Crop" 2018/19, "Old Crop" 2017/18, and 2016/17</t>
  </si>
  <si>
    <t>Wheat %Stx/Use:   2016/17 (2 years ago)</t>
  </si>
  <si>
    <t>"New Crop" 2018/19 Prodn Less   2016/17 %Stx/Use</t>
  </si>
  <si>
    <t>% "New Crop" 2018/19 %Stx/Use of 2016/17 %Stx/Use</t>
  </si>
  <si>
    <t>"New Crop" 2018/19 Less "Old Crop" 2017/18 Production</t>
  </si>
  <si>
    <t>"New Crop" 2018/19 Less "Old Crop" 2017/18 Total Use</t>
  </si>
  <si>
    <t>% "New Crop" 2018/19 of "Old Crop" 2017/18 Total Use</t>
  </si>
  <si>
    <t>"New Crop" 2018/19 Less "Old Crop" 2017/18 %Stx/Use</t>
  </si>
  <si>
    <t>% "New Crop" 2018/19 of "Old Crop" 2017/18 %Stx/Use</t>
  </si>
  <si>
    <t>USDA WASDE Projection of World Corn Supply-Demand and Ending Stocks in "New Crop" 2018/19, "Old Crop" 2017/18, &amp; 2016/17 Marketing Years</t>
  </si>
  <si>
    <t>Table 1. Production Projections of World Corn for "New Crop" 2018/19, "Old Crop" 2017/18, and 2016/17</t>
  </si>
  <si>
    <t>Corn Production:  2016/17 (2 years ago)</t>
  </si>
  <si>
    <t>Table 2. Export Projections of World Corn for "New Crop" 2018/19, "Old Crop" 2017/18, and 2016/17</t>
  </si>
  <si>
    <t>Corn Exports:  2016/17 (2 years ago)</t>
  </si>
  <si>
    <t>Table 3. Import Projections of World Corn for "New Crop" 2018/19, "Old Crop" 2017/18, and 2016/17</t>
  </si>
  <si>
    <t>Corn Imports:  2016/17 (2 years ago)</t>
  </si>
  <si>
    <t>Table 4. Domestic Feed Use Projections of World Corn for "New Crop" 2018/19, "Old Crop" 2017/18, and 2016/17</t>
  </si>
  <si>
    <t>Corn Feed Use:  2016/17 (2 years ago)</t>
  </si>
  <si>
    <t>Table 5. Domestic Total Use Projections of World Corn for "New Crop" 2018/19, "Old Crop" 2017/18, and 2016/17</t>
  </si>
  <si>
    <t>Corn Total Use:  2016/17 (2 years ago)</t>
  </si>
  <si>
    <t>"New Crop" 2018/19 Less 2016/17 Total Use</t>
  </si>
  <si>
    <t>% "New Crop" 2018/19 of  2016/17 Total Use</t>
  </si>
  <si>
    <t>Table 6. Domestic FSI Use Projections of World Corn for "New Crop" 2018/19, "Old Crop" 2017/18, and  2016/17</t>
  </si>
  <si>
    <t>Corn FSI Use:  2016/17 (2 years ago)</t>
  </si>
  <si>
    <t>Table 7. Ending Stocks Projections of World Corn for "New Crop" 2018/19, "Old Crop" 2017/18, and 2016/17</t>
  </si>
  <si>
    <t>Corn Ending Stocks: 2016/17 (2 years ago)</t>
  </si>
  <si>
    <t>"New Crop" 2018/19 Less 2016/17 Ending Stocks</t>
  </si>
  <si>
    <t>Table 8. Ending Stocks-to-Use Projections of World Corn for "New Crop" 2018/19, "Old Crop" 2017/18, and  2016/17</t>
  </si>
  <si>
    <t>Corn %Stx/Use: 2016/17 (2 years ago)</t>
  </si>
  <si>
    <t>"New Crop" 2018/19 Less 2016/17 %Stx/Use</t>
  </si>
  <si>
    <t>% "New Crop" 2018/19 of 2016/17 %Stx/Use</t>
  </si>
  <si>
    <t>"New Crop" 2018/19 Less "Old Crop" 2017/18 Crush</t>
  </si>
  <si>
    <t>% "New Crop" 2018/19 of "Old Crop" 2017/18 Crush</t>
  </si>
  <si>
    <t>"New Crop" 2018/19 Less "Old Crop" 2017/18 Domestic Total Use</t>
  </si>
  <si>
    <t>% "New Crop" 2018/19 of "Old Crop" 2017/18 Domestic Total Use</t>
  </si>
  <si>
    <t>"New Crop" 2018/19 Less "Old Crop" 2017/18 Domestic FSR</t>
  </si>
  <si>
    <t>% "New Crop" 2018/19 of "Old Crop" 2017/18 Domestic FSR</t>
  </si>
  <si>
    <t>"New Crop" 2018/19 % Stx/Use Less "Old Crop" 2017/18 % Stx/Use</t>
  </si>
  <si>
    <t>% "New Crop" 2018/19 % Stx/Use of "Old Crop" 2017/18 % Stx/Use</t>
  </si>
  <si>
    <t>USDA WASDE Projection of World Soybean Supply-Demand and Ending Stocks in "New Crop" 2018/19, "Old Crop" 2017/18, &amp; 2016/17 Marketing Years</t>
  </si>
  <si>
    <t>Table 1. Production Projections of World Soybean for "New Crop" 2018/19, "Old Crop" 2017/18, and  2016/17</t>
  </si>
  <si>
    <t>Soybean Production:  2016/17 (2 years ago)</t>
  </si>
  <si>
    <t>Table 2. Export Projections of World Soybean for "New Crop" 2018/19, "Old Crop" 2017/18, and 2016/17</t>
  </si>
  <si>
    <t>Soybean Exports:  2016/17 (2 years ago)</t>
  </si>
  <si>
    <t>% "New Crop" 2018/19 Exports of  2016/17 Exports</t>
  </si>
  <si>
    <t>Table 3. Import Projections of World Soybean for "New Crop" 2018/19, "Old Crop" 2017/18, and  2016/17</t>
  </si>
  <si>
    <t>Soybean Imports:  2016/17 (2 years ago)</t>
  </si>
  <si>
    <t>Table 4. Domestic Crush Projections of World Soybean for "New Crop" 2018/19, "Old Crop" 2017/18, and  2016/17</t>
  </si>
  <si>
    <t>Soybean Crush:  2016/17 (2 years ago)</t>
  </si>
  <si>
    <t>"New Crop" 2018/19 Less  2016/17 Crush</t>
  </si>
  <si>
    <t>% "New Crop" 2018/19 of 2016/17 Crush</t>
  </si>
  <si>
    <t>Table 5. Domestic Total Use Projections of World Soybean for "New Crop" 2018/19, "Old Crop" 2017/18, and  2016/17</t>
  </si>
  <si>
    <t>Soybean Domestic Total Use:  2016/17 (2 years ago)</t>
  </si>
  <si>
    <t>"New Crop" 2018/19 2016/17 Domestic Total Use</t>
  </si>
  <si>
    <t>% "New Crop" 2018/19 of 2016/17 Domestic Total Use</t>
  </si>
  <si>
    <t>Table 6. Domestic Food, Seed &amp; Residual (FSR) Use Projections of World Soybean for "New Crop" 2018/19, "Old Crop" 2017/18, and  2016/17</t>
  </si>
  <si>
    <t>Soybean Domestic FSR:  2016/17 (2 years ago)</t>
  </si>
  <si>
    <t>"New Crop" 2018/19 Less 2016/17 Domestic FSR</t>
  </si>
  <si>
    <t>% "New Crop" 2018/19 of 2016/17 Domestic FSR</t>
  </si>
  <si>
    <t>Table 7. Ending Stocks Projections of World Soybean for "New Crop" 2018/19, "Old Crop" 2017/18, and  2016/17</t>
  </si>
  <si>
    <t>Soybean Ending Stocks:  2016/17 (2 years ago)</t>
  </si>
  <si>
    <t>Table 8. Ending Stocks-to-Use Projections of World Soybean for "New Crop" 2018/19, "Old Crop" 2017/18, and 2016/17</t>
  </si>
  <si>
    <t>Soybean % Stx/Use:  2016/17 (2 years ago)</t>
  </si>
  <si>
    <t>"New Crop" 2018/19 Soybean % Stx/Use Less  2016/17 % Stx/Use</t>
  </si>
  <si>
    <t>% "New Crop" 2018/19 % Stx/Use of  2016/17 % Stx/Use</t>
  </si>
  <si>
    <t>"New Crop" 2018/19 Less "Old Crop" 2017/18 End Stocks</t>
  </si>
  <si>
    <t>% "New Crop" 2018/19 of "Old Crop" 2017/18 End Stocks</t>
  </si>
  <si>
    <t>USDA WASDE Projection of World Coarse Grains Supply-Demand and Ending Stocks in "New Crop" 2018/19, "Old Crop" 2017/18, &amp; 2016/17 Marketing Years</t>
  </si>
  <si>
    <t xml:space="preserve">Table 1. Production Projections of World Coarse Grains for "New Crop" 2018/19, "Old Crop" 2017/18, and 2016/17  </t>
  </si>
  <si>
    <t>Coarse Grains Production:  2016/17  (2 years ago)</t>
  </si>
  <si>
    <t>"New Crop" 2018/19 Less 2016/17  Production</t>
  </si>
  <si>
    <t>% "New Crop" 2018/19 of 2016/17  Production</t>
  </si>
  <si>
    <t xml:space="preserve">Table 2. Export Projections of World Coarse Grains for "New Crop" 2018/19, "Old Crop" 2017/18, and 2016/17  </t>
  </si>
  <si>
    <t>Coarse Grains Exports:  2016/17  (2 years ago)</t>
  </si>
  <si>
    <t>"New Crop" 2018/19 Less 2016/17  Exports</t>
  </si>
  <si>
    <t>% "New Crop" 2018/19 of 2016/17  Exports</t>
  </si>
  <si>
    <t xml:space="preserve">Table 3. Import Projections of World Coarse Grains for "New Crop" 2018/19, "Old Crop" 2017/18, and 2016/17  </t>
  </si>
  <si>
    <t>Coarse Grains Imports:  2016/17  (2 years ago)</t>
  </si>
  <si>
    <t>"New Crop" 2018/19 Less 2016/17  Imports</t>
  </si>
  <si>
    <t>% "New Crop" 2018/19 of 2016/17  Imports</t>
  </si>
  <si>
    <t xml:space="preserve">Table 4. Domestic Feed Use Projections of World Coarse Grains for "New Crop" 2018/19, "Old Crop" 2017/18, and 2016/17  </t>
  </si>
  <si>
    <t>Coarse Grains Feed Use:  2016/17  (2 years ago)</t>
  </si>
  <si>
    <t>"New Crop" 2018/19 Less 2016/17  Feed Use</t>
  </si>
  <si>
    <t>% "New Crop" 2018/19 of 2016/17  Feed Use</t>
  </si>
  <si>
    <t xml:space="preserve">Table 5. Domestic Total Use Projections of World Coarse Grains for "New Crop" 2018/19, "Old Crop" 2017/18, and 2016/17  </t>
  </si>
  <si>
    <t>Coarse Grains Total Use:  2016/17  (2 years ago)</t>
  </si>
  <si>
    <t>"New Crop" 2018/19 Less 2016/17  Total Use</t>
  </si>
  <si>
    <t>% "New Crop" 2018/19 of 2016/17  Total Use</t>
  </si>
  <si>
    <t xml:space="preserve">Table 6. Domestic Food, Seed and FSI Use Projections of World Coarse Grains for "New Crop" 2018/19, "Old Crop" 2017/18, and 2016/17  </t>
  </si>
  <si>
    <t>Coarse Grains FSI Use:  2016/17  (2 years ago)</t>
  </si>
  <si>
    <t>"New Crop" 2018/19 Less 2016/17  FSI Use</t>
  </si>
  <si>
    <t xml:space="preserve">Table 7. Ending Stocks Projections of World Coarse Grains for "New Crop" 2018/19, "Old Crop" 2017/18, and 2016/17  </t>
  </si>
  <si>
    <t>Coarse Grains End Stocks:  2016/17  (2 years ago)</t>
  </si>
  <si>
    <t>"New Crop" 2018/19 Less 2016/17  End Stocks</t>
  </si>
  <si>
    <t>% "New Crop" 2018/19 of 2016/17  End Stocks</t>
  </si>
  <si>
    <t xml:space="preserve">Table 8. Ending Stocks-to-Use Projections of World Coarse Grains for "New Crop" 2018/19, "Old Crop" 2017/18, and 2016/17  </t>
  </si>
  <si>
    <t>Coarse Grains % Stx/Use:  2016/17  (2 years ago)</t>
  </si>
  <si>
    <t>"New Crop" 2018/19 Prodn Less  2016/17  % Stx/Use</t>
  </si>
  <si>
    <t>% "New Crop" 2018/19 % Stx/Use of  2016/17  % Stx/Use</t>
  </si>
  <si>
    <t xml:space="preserve">September Wheat   Production: "New Crop" 2018/19 </t>
  </si>
  <si>
    <t>September Wheat   Production: "Old Crop" 2017/18</t>
  </si>
  <si>
    <t xml:space="preserve">September Wheat   Exports: "New Crop" 2018/19 </t>
  </si>
  <si>
    <t>September Wheat   Exports: "Old Crop" 2017/18</t>
  </si>
  <si>
    <t xml:space="preserve">September Wheat   Imports: "New Crop" 2018/19 </t>
  </si>
  <si>
    <t>September Wheat   Imports: "Old Crop" 2017/18</t>
  </si>
  <si>
    <t xml:space="preserve">September Wheat   Feed Use: "New Crop" 2018/19 </t>
  </si>
  <si>
    <t>September Wheat Feed Use: "Old Crop" 2017/18</t>
  </si>
  <si>
    <t xml:space="preserve">September Wheat Total Use: "New Crop" 2018/19 </t>
  </si>
  <si>
    <t>September Wheat Total Use: "Old Crop" 2017/18</t>
  </si>
  <si>
    <t xml:space="preserve">September Wheat   FSI Use: "New Crop" 2018/19 </t>
  </si>
  <si>
    <t>September Wheat   FSI Use: "Old Crop" 2017/18</t>
  </si>
  <si>
    <t xml:space="preserve">September Wheat   Ending Stocks: "New Crop" 2018/19 </t>
  </si>
  <si>
    <t>September Wheat   Ending Stocks: "Old Crop" 2017/18</t>
  </si>
  <si>
    <t xml:space="preserve">September Wheat   %Stx/Use: "New Crop" 2018/19 </t>
  </si>
  <si>
    <t>September Wheat   %Stx/Use: "Old Crop" 2017/18</t>
  </si>
  <si>
    <t>Wheat Production: August  "New Crop" 2018/19 (1 month ago)</t>
  </si>
  <si>
    <t xml:space="preserve">"New Crop" 2018/19 Production: September Less August                     </t>
  </si>
  <si>
    <t xml:space="preserve">"New Crop" 2018/19 Production: % September of August </t>
  </si>
  <si>
    <t>August Wheat Production: "Old Crop" 2017/18 (1 year ago)</t>
  </si>
  <si>
    <t>September Less August Wheat Production for "Old Crop" 2017/18</t>
  </si>
  <si>
    <t>Wheat Exports: August  "New Crop" 2018/19 (1 month ago)</t>
  </si>
  <si>
    <t xml:space="preserve">"New Crop" 2018/19 Exports: September Less August                     </t>
  </si>
  <si>
    <t xml:space="preserve">"New Crop" 2018/19 Exports: % September of August </t>
  </si>
  <si>
    <t>August Wheat   Exports: "Old Crop" 2017/18 (1 year ago)</t>
  </si>
  <si>
    <t>September Less August Wheat Exports for "Old Crop" 2017/18</t>
  </si>
  <si>
    <t>Wheat Imports: August  "New Crop" 2018/19 (1 month ago)</t>
  </si>
  <si>
    <t xml:space="preserve">"New Crop" 2018/19 Imports: September Less August                     </t>
  </si>
  <si>
    <t xml:space="preserve">"New Crop" 2018/19 Imports: % September of August </t>
  </si>
  <si>
    <t>August Wheat   Imports: "Old Crop" 2017/18 (1 year ago)</t>
  </si>
  <si>
    <t>September less August Wheat Imports for "Old Crop" 2017/18</t>
  </si>
  <si>
    <t>Wheat Feed Use: August  "New Crop" 2018/19 (1 month ago)</t>
  </si>
  <si>
    <t xml:space="preserve">"New Crop" 2018/19 Feed Use: September less August                     </t>
  </si>
  <si>
    <t xml:space="preserve">"New Crop" 2018/19 Feed Use: % September of August </t>
  </si>
  <si>
    <t>August Wheat   Feed Use: "Old Crop" 2017/18 (1 year ago)</t>
  </si>
  <si>
    <t>September Less August Wheat Feed Use for "Old Crop" 2017/18</t>
  </si>
  <si>
    <t>Wheat Total Use: August  "New Crop" 2018/19 (1 month ago)</t>
  </si>
  <si>
    <t xml:space="preserve">"New Crop" 2018/19 Total Use: September less August                     </t>
  </si>
  <si>
    <t xml:space="preserve">"New Crop" 2018/19 Total Use: % September of August </t>
  </si>
  <si>
    <t>August Wheat   Total Use: "Old Crop" 2017/18 (1 year ago)</t>
  </si>
  <si>
    <t>September less August Wheat Total Use for "Old Crop" 2017/18</t>
  </si>
  <si>
    <t>Wheat FSI Use: August  "New Crop" 2018/19 (1 month ago)</t>
  </si>
  <si>
    <t xml:space="preserve">"New Crop" 2018/19 FSI Use: September less August                     </t>
  </si>
  <si>
    <t xml:space="preserve">"New Crop" 2018/19 FSI Use: % September of August </t>
  </si>
  <si>
    <t>August Wheat   FSI Use: "Old Crop" 2017/18 (1 year ago)</t>
  </si>
  <si>
    <t>September less August Wheat   FSI Use for "Old Crop" 2017/18</t>
  </si>
  <si>
    <t>Wheat Ending Stocks: August  "New Crop" 2018/19 (1 month ago)</t>
  </si>
  <si>
    <t xml:space="preserve">"New Crop" 2018/19 Ending Stocks: September less August                     </t>
  </si>
  <si>
    <t xml:space="preserve">"New Crop" 2018/19 Ending Stocks: % September of August </t>
  </si>
  <si>
    <t>August Wheat   Ending Stocks: "Old Crop" 2017/18 (1 year ago)</t>
  </si>
  <si>
    <t>September less August Wheat   Ending Stocks for "Old Crop" 2017/18</t>
  </si>
  <si>
    <t>Wheat %Stx/Use: August  "New Crop" 2018/19 (1 month ago)</t>
  </si>
  <si>
    <t xml:space="preserve">"New Crop" 2018/19 %Stx/Use: September less August                     </t>
  </si>
  <si>
    <t xml:space="preserve">"New Crop" 2018/19 %Stx/Use: % September of August </t>
  </si>
  <si>
    <t>August Wheat   %Stx/Use: "Old Crop" 2017/18 (1 year ago)</t>
  </si>
  <si>
    <t>September less August Wheat   %Stx/Use for "Old Crop" 2017/18</t>
  </si>
  <si>
    <t xml:space="preserve">September Corn Production: "New Crop" 2018/19 </t>
  </si>
  <si>
    <t>September Corn Production: "Old Crop" 2017/18</t>
  </si>
  <si>
    <t xml:space="preserve">September Corn Exports: "New Crop" 2018/19 </t>
  </si>
  <si>
    <t>September Corn Exports: "Old Crop" 2017/18</t>
  </si>
  <si>
    <t xml:space="preserve">September Corn Imports: "New Crop" 2018/19 </t>
  </si>
  <si>
    <t>September Corn Imports: "Old Crop" 2017/18</t>
  </si>
  <si>
    <t xml:space="preserve">September Corn Feed Use: "New Crop" 2018/19 </t>
  </si>
  <si>
    <t>September Corn Feed Use: "Old Crop" 2017/18</t>
  </si>
  <si>
    <t xml:space="preserve">September Corn Total Use: "New Crop" 2018/19 </t>
  </si>
  <si>
    <t>September Corn Total Use: "Old Crop" 2017/18</t>
  </si>
  <si>
    <t xml:space="preserve">September Corn FSI Use: "New Crop" 2018/19 </t>
  </si>
  <si>
    <t>September Corn FSI Use: "Old Crop" 2017/18</t>
  </si>
  <si>
    <t xml:space="preserve">September Corn Ending Stocks: "New Crop" 2018/19 </t>
  </si>
  <si>
    <t>September Corn Ending Stocks: "Old Crop" 2017/18</t>
  </si>
  <si>
    <t xml:space="preserve">September Corn %Stx/Use: "New Crop" 2018/19 </t>
  </si>
  <si>
    <t>September Corn %Stx/Use: "Old Crop" 2017/18</t>
  </si>
  <si>
    <t>Corn Production: August "New Crop" 2018/19 (1 month ago)</t>
  </si>
  <si>
    <t xml:space="preserve">"New Crop" 2018/19 Production: September Less August                    </t>
  </si>
  <si>
    <t>"New Crop" 2018/19 Production: % September of August</t>
  </si>
  <si>
    <t>August Corn Production: "Old Crop" 2017/18 (1 year ago)</t>
  </si>
  <si>
    <t>September Less August Corn Production for "Old Crop" 2017/18</t>
  </si>
  <si>
    <t>Corn Exports: August "New Crop" 2018/19 (1 month ago)</t>
  </si>
  <si>
    <t xml:space="preserve">"New Crop" 2018/19 Exports: September Less August                    </t>
  </si>
  <si>
    <t>"New Crop" 2018/19 Exports: % September of August</t>
  </si>
  <si>
    <t>August Corn Exports: "Old Crop" 2017/18 (1 year ago)</t>
  </si>
  <si>
    <t>September Less August Corn Exports for "Old Crop" 2017/18</t>
  </si>
  <si>
    <t>Corn Imports: August "New Crop" 2018/19 (1 month ago)</t>
  </si>
  <si>
    <t xml:space="preserve">"New Crop" 2018/19 Imports: September Less August                    </t>
  </si>
  <si>
    <t>"New Crop" 2018/19 Imports: % September of August</t>
  </si>
  <si>
    <t>August Corn Imports: "Old Crop" 2017/18 (1 year ago)</t>
  </si>
  <si>
    <t>September Less August Corn Imports for "Old Crop" 2017/18</t>
  </si>
  <si>
    <t>Corn Feed Use: August "New Crop" 2018/19 (1 month ago)</t>
  </si>
  <si>
    <t xml:space="preserve">"New Crop" 2018/19 Feed Use: September Less August                    </t>
  </si>
  <si>
    <t>"New Crop" 2018/19 Feed Use: % September of August</t>
  </si>
  <si>
    <t>August Corn Feed Use: "Old Crop" 2017/18 (1 year ago)</t>
  </si>
  <si>
    <t>September Less August Corn Feed Use for "Old Crop" 2017/18</t>
  </si>
  <si>
    <t>Corn Total Use: August "New Crop" 2018/19 (1 month ago)</t>
  </si>
  <si>
    <t xml:space="preserve">"New Crop" 2018/19 Total Use: September Less August                    </t>
  </si>
  <si>
    <t>"New Crop" 2018/19 Total Use: % September of August</t>
  </si>
  <si>
    <t>August Corn Total Use: "Old Crop" 2017/18 (1 year ago)</t>
  </si>
  <si>
    <t>September Less August Corn Total Use for "Old Crop" 2017/18</t>
  </si>
  <si>
    <t>Corn FSI Use: August "New Crop" 2018/19 (1 month ago)</t>
  </si>
  <si>
    <t xml:space="preserve">"New Crop" 2018/19 FSI Use: September Less August                    </t>
  </si>
  <si>
    <t>"New Crop" 2018/19 FSI Use: % September of August</t>
  </si>
  <si>
    <t>August Corn FSI Use: "Old Crop" 2017/18 (1 year ago)</t>
  </si>
  <si>
    <t>September Less August Corn FSI Use for "Old Crop" 2017/18</t>
  </si>
  <si>
    <t>Corn Ending Stocks: August "New Crop" 2018/19 (1 month ago)</t>
  </si>
  <si>
    <t xml:space="preserve">"New Crop" 2018/19 Ending Stocks: September Less August                    </t>
  </si>
  <si>
    <t>"New Crop" 2018/19 Ending Stocks: % September of August</t>
  </si>
  <si>
    <t>August Corn Ending Stocks: "Old Crop" 2017/18 (1 year ago)</t>
  </si>
  <si>
    <t>September Less August Corn Ending Stocks for "Old Crop" 2017/18</t>
  </si>
  <si>
    <t>Corn %Stx/Use: August "New Crop" 2018/19 (1 month ago)</t>
  </si>
  <si>
    <t xml:space="preserve">"New Crop" 2018/19 %Stx/Use: September Less August                    </t>
  </si>
  <si>
    <t>"New Crop" 2018/19 %Stx/Use: % September of August</t>
  </si>
  <si>
    <t>August Corn %Stx/Use: "Old Crop" 2017/18 (1 year ago)</t>
  </si>
  <si>
    <t>September Less August Corn %Stx/Use for "Old Crop" 2017/18</t>
  </si>
  <si>
    <t xml:space="preserve">September Coarse Grains Production: "New Crop" 2018/19 </t>
  </si>
  <si>
    <t>September Coarse Grains Production: "Old Crop" 2017/18</t>
  </si>
  <si>
    <t xml:space="preserve">September Coarse Grains Exports: "New Crop" 2018/19 </t>
  </si>
  <si>
    <t>September Coarse Grains Exports: "Old Crop" 2017/18</t>
  </si>
  <si>
    <t xml:space="preserve">September Coarse Grains Imports: "New Crop" 2018/19 </t>
  </si>
  <si>
    <t>September Coarse Grains Imports: "Old Crop" 2017/18</t>
  </si>
  <si>
    <t xml:space="preserve">September Coarse Grains Feed Use: "New Crop" 2018/19 </t>
  </si>
  <si>
    <t>September Coarse Grains Feed Use: "Old Crop" 2017/18</t>
  </si>
  <si>
    <t xml:space="preserve">September Coarse Grains Total Use: "New Crop" 2018/19 </t>
  </si>
  <si>
    <t>September Coarse Grains Total Use: "Old Crop" 2017/18</t>
  </si>
  <si>
    <t xml:space="preserve">September Coarse Grains FSI Use: "New Crop" 2018/19 </t>
  </si>
  <si>
    <t>September Coarse Grains FSI Use: "Old Crop" 2017/18</t>
  </si>
  <si>
    <t xml:space="preserve">September Coarse Grains End Stocks: "New Crop" 2018/19 </t>
  </si>
  <si>
    <t>September Coarse Grains End Stocks: "Old Crop" 2017/18</t>
  </si>
  <si>
    <t xml:space="preserve">September Coarse Grains % Stx/Use: "New Crop" 2018/19 </t>
  </si>
  <si>
    <t>September Coarse Grains % Stx/Use: "Old Crop" 2017/18</t>
  </si>
  <si>
    <t>Coarse Grains Production: August "New Crop" 2018/19 (1 month ago)</t>
  </si>
  <si>
    <t>August Coarse Grains Production: "Old Crop" 2017/18 (1 year ago)</t>
  </si>
  <si>
    <t>September Less August Coarse Grains Production for "Old Crop" 2017/18</t>
  </si>
  <si>
    <t>Coarse Grains Exports: August "New Crop" 2018/19 (1 month ago)</t>
  </si>
  <si>
    <t>August Coarse Grains Exports: "Old Crop" 2017/18 (1 year ago)</t>
  </si>
  <si>
    <t xml:space="preserve"> September Less August Coarse Grains Exports for "Old Crop" 2017/18</t>
  </si>
  <si>
    <t>Coarse Grains Imports: August "New Crop" 2018/19 (1 month ago)</t>
  </si>
  <si>
    <t>August Coarse Grains Imports: "Old Crop" 2017/18 (1 year ago)</t>
  </si>
  <si>
    <t>September Less August Coarse Grains Imports for "Old Crop" 2017/18</t>
  </si>
  <si>
    <t>Coarse Grains Feed Use: August "New Crop" 2018/19 (1 month ago)</t>
  </si>
  <si>
    <t>August Coarse Grains Feed Use: "Old Crop" 2017/18 (1 year ago)</t>
  </si>
  <si>
    <t>September Less August Coarse Grains Feed Use for "Old Crop" 2017/18</t>
  </si>
  <si>
    <t>Coarse Grains Total Use: August "New Crop" 2018/19 (1 month ago)</t>
  </si>
  <si>
    <t>August Coarse Grains Total Use: "Old Crop" 2017/18 (1 year ago)</t>
  </si>
  <si>
    <t>September Less August Coarse Grains Total Use for "Old Crop" 2017/18</t>
  </si>
  <si>
    <t>Coarse Grains FSI Use: August "New Crop" 2018/19 (1 month ago)</t>
  </si>
  <si>
    <t>August Coarse Grains FSI Use: "Old Crop" 2017/18 (1 year ago)</t>
  </si>
  <si>
    <t>September Less August Coarse Grains FSI Use for "Old Crop" 2017/18</t>
  </si>
  <si>
    <t>Coarse Grains End Stocks: August "New Crop" 2018/19 (1 month ago)</t>
  </si>
  <si>
    <t xml:space="preserve">"New Crop" 2018/19 End Stocks: September Less August                    </t>
  </si>
  <si>
    <t>"New Crop" 2018/19 End Stocks: % September of August</t>
  </si>
  <si>
    <t>August Coarse Grains End Stocks: "Old Crop" 2017/18 (1 year ago)</t>
  </si>
  <si>
    <t>September Less August Coarse Grains End Stocks for "Old Crop" 2017/18</t>
  </si>
  <si>
    <t>Coarse Grains % Stx/Use: August "New Crop" 2018/19 (1 month ago)</t>
  </si>
  <si>
    <t xml:space="preserve">"New Crop" 2018/19 % Stx/Use: September Less August                    </t>
  </si>
  <si>
    <t>"New Crop" 2018/19 % Stx/Use: % September of August</t>
  </si>
  <si>
    <t>August Coarse Grains % Stx/Use: "Old Crop" 2017/18 (1 year ago)</t>
  </si>
  <si>
    <t>September Less August Coarse Grains % Stx/Use for "Old Crop" 2017/18</t>
  </si>
  <si>
    <t xml:space="preserve">September Soybean Production: "New Crop" 2018/19 </t>
  </si>
  <si>
    <t>September Soybean Production: "Old Crop" 2017/18</t>
  </si>
  <si>
    <t xml:space="preserve">September Soybean Exports: "New Crop" 2018/19 </t>
  </si>
  <si>
    <t>September Soybean Exports: "Old Crop" 2017/18</t>
  </si>
  <si>
    <t xml:space="preserve">September Soybean Imports: "New Crop" 2018/19 </t>
  </si>
  <si>
    <t>September Soybean Imports: "Old Crop" 2017/18</t>
  </si>
  <si>
    <t xml:space="preserve">September Soybean Crush: "New Crop" 2018/19 </t>
  </si>
  <si>
    <t>September Soybean Crush: "Old Crop" 2017/18</t>
  </si>
  <si>
    <t xml:space="preserve">September Soybean Domestic Total Use: "New Crop" 2018/19 </t>
  </si>
  <si>
    <t>September Soybean Domestic Total Use: "Old Crop" 2017/18</t>
  </si>
  <si>
    <t xml:space="preserve">September Soybean Domestic FSR: "New Crop" 2018/19 </t>
  </si>
  <si>
    <t>September Soybean Domestic FSR: "Old Crop" 2017/18</t>
  </si>
  <si>
    <t xml:space="preserve">September Soybean Ending Stocks: "New Crop" 2018/19 </t>
  </si>
  <si>
    <t>September Soybean Ending Stocks: "Old Crop" 2017/18</t>
  </si>
  <si>
    <t xml:space="preserve">September Soybean % Stx/Use: "New Crop" 2018/19 </t>
  </si>
  <si>
    <t>September Soybean % Stx/Use: "Old Crop" 2017/18</t>
  </si>
  <si>
    <t>Soybean Production: August "New Crop" 2018/19 (1 month ago)</t>
  </si>
  <si>
    <t>August Soybean Production: "Old Crop" 2017/18 (1 year ago)</t>
  </si>
  <si>
    <t>September Less August Soybean Production for "Old Crop" 2017/18</t>
  </si>
  <si>
    <t>Soybean Exports: August "New Crop" 2018/19 (1 month ago)</t>
  </si>
  <si>
    <t>August Soybean Exports: "Old Crop" 2017/18 (1 year ago)</t>
  </si>
  <si>
    <t>September Less August Soybean Exports for "Old Crop" 2017/18</t>
  </si>
  <si>
    <t>Soybean Imports: August "New Crop" 2018/19 (1 month ago)</t>
  </si>
  <si>
    <t>August Soybean Imports: "Old Crop" 2017/18 (1 year ago)</t>
  </si>
  <si>
    <t>September Less August Soybean Imports for "Old Crop" 2017/18</t>
  </si>
  <si>
    <t>Soybean Crush: August "New Crop" 2018/19 (1 month ago)</t>
  </si>
  <si>
    <t xml:space="preserve">"New Crop" 2018/19 Crush: September Less August                    </t>
  </si>
  <si>
    <t>"New Crop" 2018/19 Crush: % September of August</t>
  </si>
  <si>
    <t>August Soybean Crush: "Old Crop" 2017/18 (1 year ago)</t>
  </si>
  <si>
    <t>September Less August Soybean Crush for "Old Crop" 2017/18</t>
  </si>
  <si>
    <t>Soybean Domestic Total Use: August "New Crop" 2018/19 (1 month ago)</t>
  </si>
  <si>
    <t xml:space="preserve">"New Crop" 2018/19 Domestic Total Use: September Less August                    </t>
  </si>
  <si>
    <t>"New Crop" 2018/19 Domestic Total Use: % September of August</t>
  </si>
  <si>
    <t>August Soybean Domestic Total Use: "Old Crop" 2017/18 (1 year ago)</t>
  </si>
  <si>
    <t>September Less August Soybean Domestic Total Use for "Old Crop" 2017/18</t>
  </si>
  <si>
    <t>Soybean Domestic FSR: August "New Crop" 2018/19 (1 month ago)</t>
  </si>
  <si>
    <t xml:space="preserve">"New Crop" 2018/19 Domestic FSR: September Less August                    </t>
  </si>
  <si>
    <t>"New Crop" 2018/19 Domestic FSR: % September of August</t>
  </si>
  <si>
    <t>August Soybean Domestic FSR: "Old Crop" 2017/18 (1 year ago)</t>
  </si>
  <si>
    <t>September Less August Soybean Domestic FSR for "Old Crop" 2017/18</t>
  </si>
  <si>
    <t>Soybean Ending Stocks: August "New Crop" 2018/19 (1 month ago)</t>
  </si>
  <si>
    <t>August Soybean Ending Stocks: "Old Crop" 2017/18 (1 year ago)</t>
  </si>
  <si>
    <t>September Less August Soybean Ending Stocks for "Old Crop" 2017/18</t>
  </si>
  <si>
    <t>Soybean % Stx/Use: August "New Crop" 2018/19 (1 month ago)</t>
  </si>
  <si>
    <t>August Soybean % Stx/Use: "Old Crop" 2017/18 (1 year ago)</t>
  </si>
  <si>
    <t>September Less August Soybean % Stx/Use for "Old Crop" 2017/18</t>
  </si>
  <si>
    <t xml:space="preserve">World Corn: "New Crop" MY 2018/19 </t>
  </si>
  <si>
    <t xml:space="preserve">World Coarse Grains: "New Crop" MY 2018/19 </t>
  </si>
  <si>
    <t xml:space="preserve">World Soybeans: "New Crop" MY 2018/19 </t>
  </si>
  <si>
    <t xml:space="preserve">World All Wheat: "New Crop" MY 2018/19 </t>
  </si>
  <si>
    <t xml:space="preserve">*World Corn: "New Crop" MY 2018/19 </t>
  </si>
  <si>
    <t>World Coarse Grains: "New Crop" MY 2018/19</t>
  </si>
  <si>
    <t>World Soybeans: "New Crop" MY 2018/19</t>
  </si>
  <si>
    <t xml:space="preserve">World Corn: "Old Crop" MY 2017/18 </t>
  </si>
  <si>
    <t xml:space="preserve">World Coarse Grains: "Old Crop" MY 2017/18 </t>
  </si>
  <si>
    <t xml:space="preserve">World Soybeans: "Old Crop" MY 2017/18 </t>
  </si>
  <si>
    <t xml:space="preserve">World All Wheat: "Old Crop" MY 2017/18 </t>
  </si>
  <si>
    <t>USDA: September less August   Projection</t>
  </si>
  <si>
    <t>USDA: September less August Projection</t>
  </si>
  <si>
    <t xml:space="preserve">Crop Production September 2018 USDA WASDE </t>
  </si>
  <si>
    <t xml:space="preserve">Vs 1 Month ago: Production August 2018 USDA WASDE </t>
  </si>
  <si>
    <t>% September 2018 of August 2018 USDA Forecast</t>
  </si>
  <si>
    <t>2018 less 2017 Crop Production</t>
  </si>
  <si>
    <t>% September 2018 MY 2018/19 of MY 2017/18</t>
  </si>
  <si>
    <t>B1. USDA September 12, 2018 U.S. Ending Stocks Forecasts for "New Crop" MY 2018/19 vs a) Pre-report Trade Est's, and b) est's for "Old Crop" MY 2017/18</t>
  </si>
  <si>
    <t xml:space="preserve">Ending Stocks September 2018 USDA WASDE </t>
  </si>
  <si>
    <t>% September 2018 Year 2 of Year 1 U.S. Ending Stocks</t>
  </si>
  <si>
    <t>B2. Historic Statistical Accuracy of September WASDE USDA U.S. Ending Stocks Forecasts (Source: September 2018 WASDE Report)</t>
  </si>
  <si>
    <t>A1. USDA September 12, 2017 U.S. Grain Production Forecasts for "New Crop" MY 2018/19 vs a) Pre-report Trade Estimates, and b) USDA estimates for "Old Crop" MY 2017/18</t>
  </si>
  <si>
    <t>U.S. Crop Production**</t>
  </si>
  <si>
    <t>World Crop Production**</t>
  </si>
  <si>
    <t>A1. Historic Statistical Accuracy of September USDA U.S. Crop Production Forecasts (Source: September 2018 WASDE and Crop Production Reports)</t>
  </si>
  <si>
    <t>World Crop Production</t>
  </si>
  <si>
    <t>C. USDA September 12, 2017 U.S. Grain Production Forecasts for "New Crop" MY 2018/19 vs a) Pre-report Trade Estimates, and b) USDA estimates for "Old Crop" MY 2017/18</t>
  </si>
  <si>
    <t>C. Historic Statistical Accuracy of September USDA World Crop Production Forecasts (Source: September 2018 WASDE and Crop Production Reports)</t>
  </si>
  <si>
    <t>D. USDA September 12, 2018 World Ending Stocks Forecasts for "New Crop" MY 2018/19 vs a) Pre-report Trade Est's, b) USDA September 2018 projections, &amp; C) USDA est's for the previous marketing year</t>
  </si>
  <si>
    <t>D. Historic Statistical Accuracy of September WASDE USDA World Ending Stocks Forecasts (Source: September 2018 WASDE Report)</t>
  </si>
  <si>
    <t xml:space="preserve">Vs 1 Month ago: Ending Stocks August 2018 USDA WASDE </t>
  </si>
  <si>
    <t xml:space="preserve">World Ending Stocks September 2018 USDA WASDE </t>
  </si>
  <si>
    <t xml:space="preserve">Vs 1 Month ago: Ending Stocks August 2018     USDA WASDE </t>
  </si>
  <si>
    <t>% September 2018 Year 2 of Year 1 World Ending Stocks</t>
  </si>
  <si>
    <t>U.S. Corn: "New Crop" MY 2018/19 Marketing Year</t>
  </si>
  <si>
    <t>**U.S. Corn: "New Crop" MY 2018/19 Harvested Acres (mln ac)</t>
  </si>
  <si>
    <t>**U.S. Corn: "New Crop" MY 2018/19 Yield (bushels/acre)</t>
  </si>
  <si>
    <t>U.S. Soybeans: "New Crop" MY 2018/19 Marketing Year</t>
  </si>
  <si>
    <t>**U.S. Soybean: "New Crop" MY 2018/19 Harvested Acres (mln ac)</t>
  </si>
  <si>
    <t>**U.S. Soybean: "New Crop" MY 2018/19 Yield (bushels/acre)</t>
  </si>
  <si>
    <t>U.S. All Wheat: "New Crop" MY 2018/19 Marketing Year</t>
  </si>
  <si>
    <t xml:space="preserve">  U.S. All Winter Wheat: "New Crop" MY 2018/19 Marketing Year</t>
  </si>
  <si>
    <t xml:space="preserve">  U.S. Hard Red Winter Wheat: "New Crop" MY 2018/19 Marketing Year</t>
  </si>
  <si>
    <t xml:space="preserve">  U.S. Soft Red Winter Wheat: "New Crop" MY 2018/19 Marketing Year</t>
  </si>
  <si>
    <t xml:space="preserve">  U.S. White Wheat: "New Crop" MY 2018/19 Marketing Year</t>
  </si>
  <si>
    <t xml:space="preserve">  U.S. Other Spring Wheat: "New Crop" MY 2018/19 Marketing Year</t>
  </si>
  <si>
    <t xml:space="preserve">  U.S. Hard Red Spring Wheat: "New Crop" MY 2018/19 Marketing Year</t>
  </si>
  <si>
    <t xml:space="preserve">  U.S. Durum Wheat: "New Crop" MY 2018/19 Marketing Year</t>
  </si>
  <si>
    <t>U.S. Grain Sorghum: "New Crop" MY 2018/19 Marketing Year</t>
  </si>
  <si>
    <t>**U.S. Grain Sorghum: "New Crop" MY 2018/19 Harvested Ac (mln ac)</t>
  </si>
  <si>
    <t>**U.S. Grain Sorghum: "New Crop" MY 2018/19 Yield (bushels/acre)</t>
  </si>
  <si>
    <t>U.S. Cotton: "New Crop" MY 2018/19 Marketing Year</t>
  </si>
  <si>
    <t>U.S. Cotton: "Old Crop" MY 2017/18 Marketing Year</t>
  </si>
  <si>
    <t>U.S. Corn: "Old Crop" MY 2017/18 Marketing Year</t>
  </si>
  <si>
    <t>U.S. Soybeans: "Old Crop" MY 2017/18 Marketing Year</t>
  </si>
  <si>
    <t>U.S. All Wheat: "Old Crop" MY 2017/18 Marketing Year</t>
  </si>
  <si>
    <t>U.S. Sorghum: "Old Crop" MY 2017/18 Marketing Year</t>
  </si>
  <si>
    <t>U.S. Sorghum: "New Crop" MY 2018/19 Marketing Year</t>
  </si>
  <si>
    <t>Part A. Production of U.S. Corn, Soybean, Wheat &amp; Sorghum in "New Crop" MY 2018/19, and "Old Crop" 2017/18 Marketing Years</t>
  </si>
  <si>
    <t>Part B. U.S. Ending Stocks of Grain &amp; Oilseeds in the "New Crop" MY 2018/19 and "Old Crop" 2017/18 Marketing Years</t>
  </si>
  <si>
    <t>Cotton: "New Crop" MY 2018/19 Marketing Year</t>
  </si>
  <si>
    <t>Part C. Production of World Corn, Soybean, Wheat &amp; Sorghum in "New Crop" MY 2018/19, and "Old Crop" 2017/18 Marketing Years</t>
  </si>
  <si>
    <t>Brazil Corn: "New Crop" MY 2018/19 Marketing Year</t>
  </si>
  <si>
    <t>Brazil Soybeans: "New Crop" MY 2018/19 Marketing Year</t>
  </si>
  <si>
    <t>Argentina Corn: "New Crop" MY 2018/19 Marketing Year</t>
  </si>
  <si>
    <t>Argentina Soybeans: "New Crop" MY 2018/19 Marketing Year</t>
  </si>
  <si>
    <t>World Wheat: "New Crop" MY 2018/19 Marketing Year</t>
  </si>
  <si>
    <t>World Coarse Grains: "New Crop" MY 2018/19 Marketing Year</t>
  </si>
  <si>
    <t>World Corn: "New Crop" MY 2018/19 Marketing Year</t>
  </si>
  <si>
    <t>World Soybeans: "New Crop" MY 2018/19 Marketing Year</t>
  </si>
  <si>
    <t>World Corn: "New Crop" MY 2018/19 Marketing Year***</t>
  </si>
  <si>
    <t>Part D. World Ending Stocks of Grain &amp; Oilseeds in tthe "New Crop" MY 2018/19 and "Old Crop" 2017/18 Marketing Years</t>
  </si>
  <si>
    <t>Brazil Corn: "Old Crop" MY 2017/18 Marketing Year</t>
  </si>
  <si>
    <t>Brazil Soybeans: "Old Crop" MY 2017/18 Marketing Year</t>
  </si>
  <si>
    <t>Argentina Corn: "Old Crop" MY 2017/18 Marketing Year</t>
  </si>
  <si>
    <t>Argentina Soybeans: "Old Crop" MY 2017/18 Marketing Year</t>
  </si>
  <si>
    <t>World Wheat: "Old Crop" MY 2017/18 Marketing Year</t>
  </si>
  <si>
    <t>World Coarse Grains: "Old Crop" MY 2017/18 Marketing Year</t>
  </si>
  <si>
    <t>World Corn: "Old Crop" MY 2017/18 Marketing Year</t>
  </si>
  <si>
    <t>World Soybeans: "Old Crop" MY 2017/18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</si>
</sst>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_);[Red]\(0.000\)"/>
    <numFmt numFmtId="166" formatCode="0.00_);[Red]\(0.00\)"/>
    <numFmt numFmtId="167" formatCode="#,##0.000_);[Red]\(#,##0.000\)"/>
    <numFmt numFmtId="168" formatCode="0.0_);[Red]\(0.0\)"/>
    <numFmt numFmtId="169" formatCode="#,##0.0_);[Red]\(#,##0.0\)"/>
  </numFmts>
  <fonts count="2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CG Times"/>
      <family val="1"/>
      <charset val="1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rgb="FF7030A0"/>
      <name val="Arial"/>
      <family val="2"/>
    </font>
    <font>
      <b/>
      <i/>
      <sz val="10"/>
      <color rgb="FF0070C0"/>
      <name val="Arial"/>
      <family val="2"/>
    </font>
    <font>
      <b/>
      <sz val="9"/>
      <name val="Arial"/>
      <family val="2"/>
    </font>
    <font>
      <b/>
      <i/>
      <sz val="10"/>
      <color rgb="FF002060"/>
      <name val="Arial"/>
      <family val="2"/>
    </font>
    <font>
      <b/>
      <sz val="7"/>
      <name val="Arial"/>
      <family val="2"/>
    </font>
    <font>
      <i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933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164" fontId="0" fillId="4" borderId="0" xfId="0" applyNumberFormat="1" applyFill="1"/>
    <xf numFmtId="0" fontId="5" fillId="5" borderId="7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9" borderId="7" xfId="0" applyFont="1" applyFill="1" applyBorder="1" applyAlignment="1">
      <alignment horizontal="center" wrapText="1"/>
    </xf>
    <xf numFmtId="164" fontId="0" fillId="9" borderId="0" xfId="0" applyNumberFormat="1" applyFill="1"/>
    <xf numFmtId="0" fontId="5" fillId="2" borderId="7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wrapText="1"/>
    </xf>
    <xf numFmtId="164" fontId="0" fillId="10" borderId="0" xfId="0" applyNumberFormat="1" applyFill="1"/>
    <xf numFmtId="0" fontId="5" fillId="8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7" xfId="0" applyBorder="1"/>
    <xf numFmtId="164" fontId="0" fillId="4" borderId="7" xfId="0" applyNumberFormat="1" applyFill="1" applyBorder="1"/>
    <xf numFmtId="164" fontId="0" fillId="9" borderId="7" xfId="0" applyNumberFormat="1" applyFill="1" applyBorder="1"/>
    <xf numFmtId="164" fontId="0" fillId="4" borderId="0" xfId="0" applyNumberFormat="1" applyFill="1" applyBorder="1"/>
    <xf numFmtId="164" fontId="0" fillId="9" borderId="0" xfId="0" applyNumberFormat="1" applyFill="1" applyBorder="1"/>
    <xf numFmtId="0" fontId="1" fillId="0" borderId="0" xfId="0" applyFont="1" applyFill="1" applyBorder="1"/>
    <xf numFmtId="0" fontId="5" fillId="4" borderId="3" xfId="0" applyFont="1" applyFill="1" applyBorder="1" applyAlignment="1">
      <alignment horizontal="center" wrapText="1"/>
    </xf>
    <xf numFmtId="0" fontId="1" fillId="0" borderId="1" xfId="0" applyFont="1" applyBorder="1"/>
    <xf numFmtId="0" fontId="5" fillId="0" borderId="9" xfId="0" applyFont="1" applyBorder="1" applyAlignment="1">
      <alignment horizontal="center" wrapText="1"/>
    </xf>
    <xf numFmtId="0" fontId="0" fillId="0" borderId="8" xfId="0" applyBorder="1"/>
    <xf numFmtId="0" fontId="1" fillId="0" borderId="10" xfId="0" applyFont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1" fillId="0" borderId="7" xfId="0" applyFont="1" applyBorder="1"/>
    <xf numFmtId="0" fontId="1" fillId="11" borderId="12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5" fillId="11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wrapText="1"/>
    </xf>
    <xf numFmtId="0" fontId="1" fillId="12" borderId="0" xfId="0" applyFont="1" applyFill="1" applyBorder="1" applyAlignment="1">
      <alignment wrapText="1"/>
    </xf>
    <xf numFmtId="0" fontId="5" fillId="12" borderId="11" xfId="0" applyFont="1" applyFill="1" applyBorder="1" applyAlignment="1">
      <alignment horizontal="center"/>
    </xf>
    <xf numFmtId="0" fontId="0" fillId="11" borderId="13" xfId="0" applyFill="1" applyBorder="1"/>
    <xf numFmtId="0" fontId="1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164" fontId="0" fillId="10" borderId="7" xfId="0" applyNumberFormat="1" applyFill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38" fontId="0" fillId="4" borderId="0" xfId="0" applyNumberFormat="1" applyFill="1"/>
    <xf numFmtId="38" fontId="0" fillId="5" borderId="0" xfId="0" applyNumberFormat="1" applyFill="1"/>
    <xf numFmtId="38" fontId="0" fillId="6" borderId="0" xfId="0" applyNumberFormat="1" applyFill="1"/>
    <xf numFmtId="38" fontId="0" fillId="9" borderId="0" xfId="0" applyNumberFormat="1" applyFill="1"/>
    <xf numFmtId="38" fontId="0" fillId="7" borderId="1" xfId="0" applyNumberFormat="1" applyFill="1" applyBorder="1"/>
    <xf numFmtId="38" fontId="0" fillId="2" borderId="0" xfId="0" applyNumberFormat="1" applyFill="1"/>
    <xf numFmtId="38" fontId="1" fillId="6" borderId="0" xfId="0" applyNumberFormat="1" applyFont="1" applyFill="1" applyAlignment="1">
      <alignment horizontal="right"/>
    </xf>
    <xf numFmtId="38" fontId="1" fillId="5" borderId="0" xfId="0" applyNumberFormat="1" applyFont="1" applyFill="1" applyAlignment="1">
      <alignment horizontal="right"/>
    </xf>
    <xf numFmtId="38" fontId="1" fillId="4" borderId="0" xfId="0" applyNumberFormat="1" applyFont="1" applyFill="1" applyAlignment="1">
      <alignment horizontal="right"/>
    </xf>
    <xf numFmtId="38" fontId="0" fillId="11" borderId="12" xfId="0" applyNumberFormat="1" applyFill="1" applyBorder="1"/>
    <xf numFmtId="38" fontId="0" fillId="11" borderId="0" xfId="0" applyNumberFormat="1" applyFill="1" applyBorder="1"/>
    <xf numFmtId="38" fontId="0" fillId="11" borderId="11" xfId="0" applyNumberFormat="1" applyFill="1" applyBorder="1"/>
    <xf numFmtId="38" fontId="0" fillId="11" borderId="7" xfId="0" applyNumberFormat="1" applyFill="1" applyBorder="1"/>
    <xf numFmtId="38" fontId="0" fillId="12" borderId="12" xfId="0" applyNumberFormat="1" applyFill="1" applyBorder="1"/>
    <xf numFmtId="38" fontId="0" fillId="12" borderId="0" xfId="0" applyNumberFormat="1" applyFill="1" applyBorder="1"/>
    <xf numFmtId="38" fontId="0" fillId="12" borderId="11" xfId="0" applyNumberFormat="1" applyFill="1" applyBorder="1"/>
    <xf numFmtId="38" fontId="0" fillId="12" borderId="7" xfId="0" applyNumberFormat="1" applyFill="1" applyBorder="1"/>
    <xf numFmtId="40" fontId="0" fillId="4" borderId="0" xfId="0" applyNumberFormat="1" applyFill="1"/>
    <xf numFmtId="40" fontId="0" fillId="4" borderId="7" xfId="0" applyNumberFormat="1" applyFill="1" applyBorder="1"/>
    <xf numFmtId="166" fontId="0" fillId="8" borderId="1" xfId="0" applyNumberFormat="1" applyFill="1" applyBorder="1"/>
    <xf numFmtId="166" fontId="0" fillId="9" borderId="0" xfId="0" applyNumberFormat="1" applyFill="1"/>
    <xf numFmtId="166" fontId="0" fillId="7" borderId="1" xfId="0" applyNumberFormat="1" applyFill="1" applyBorder="1"/>
    <xf numFmtId="166" fontId="0" fillId="2" borderId="0" xfId="0" applyNumberFormat="1" applyFill="1"/>
    <xf numFmtId="40" fontId="0" fillId="11" borderId="11" xfId="0" applyNumberFormat="1" applyFill="1" applyBorder="1"/>
    <xf numFmtId="40" fontId="0" fillId="11" borderId="7" xfId="0" applyNumberFormat="1" applyFill="1" applyBorder="1"/>
    <xf numFmtId="40" fontId="0" fillId="12" borderId="11" xfId="0" applyNumberFormat="1" applyFill="1" applyBorder="1"/>
    <xf numFmtId="166" fontId="1" fillId="5" borderId="0" xfId="0" applyNumberFormat="1" applyFont="1" applyFill="1"/>
    <xf numFmtId="166" fontId="0" fillId="5" borderId="0" xfId="0" applyNumberFormat="1" applyFill="1"/>
    <xf numFmtId="166" fontId="1" fillId="6" borderId="0" xfId="0" applyNumberFormat="1" applyFont="1" applyFill="1"/>
    <xf numFmtId="166" fontId="0" fillId="6" borderId="0" xfId="0" applyNumberFormat="1" applyFill="1"/>
    <xf numFmtId="40" fontId="1" fillId="14" borderId="8" xfId="0" applyNumberFormat="1" applyFont="1" applyFill="1" applyBorder="1"/>
    <xf numFmtId="3" fontId="1" fillId="14" borderId="8" xfId="0" applyNumberFormat="1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0" fontId="0" fillId="0" borderId="0" xfId="0" applyBorder="1"/>
    <xf numFmtId="165" fontId="7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0" fillId="0" borderId="17" xfId="0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166" fontId="1" fillId="14" borderId="6" xfId="0" applyNumberFormat="1" applyFont="1" applyFill="1" applyBorder="1"/>
    <xf numFmtId="40" fontId="0" fillId="5" borderId="7" xfId="0" applyNumberFormat="1" applyFill="1" applyBorder="1"/>
    <xf numFmtId="40" fontId="0" fillId="6" borderId="7" xfId="0" applyNumberFormat="1" applyFill="1" applyBorder="1"/>
    <xf numFmtId="40" fontId="0" fillId="7" borderId="3" xfId="0" applyNumberFormat="1" applyFill="1" applyBorder="1"/>
    <xf numFmtId="40" fontId="0" fillId="2" borderId="7" xfId="0" applyNumberFormat="1" applyFill="1" applyBorder="1"/>
    <xf numFmtId="0" fontId="1" fillId="0" borderId="0" xfId="0" applyFont="1" applyBorder="1"/>
    <xf numFmtId="40" fontId="1" fillId="14" borderId="10" xfId="0" applyNumberFormat="1" applyFont="1" applyFill="1" applyBorder="1"/>
    <xf numFmtId="40" fontId="0" fillId="4" borderId="0" xfId="0" applyNumberFormat="1" applyFill="1" applyBorder="1"/>
    <xf numFmtId="166" fontId="0" fillId="9" borderId="0" xfId="0" applyNumberFormat="1" applyFill="1" applyBorder="1"/>
    <xf numFmtId="0" fontId="4" fillId="0" borderId="0" xfId="0" applyFont="1"/>
    <xf numFmtId="0" fontId="4" fillId="0" borderId="0" xfId="0" applyFont="1" applyBorder="1"/>
    <xf numFmtId="166" fontId="1" fillId="14" borderId="1" xfId="0" applyNumberFormat="1" applyFont="1" applyFill="1" applyBorder="1"/>
    <xf numFmtId="40" fontId="1" fillId="14" borderId="1" xfId="0" applyNumberFormat="1" applyFont="1" applyFill="1" applyBorder="1"/>
    <xf numFmtId="40" fontId="1" fillId="14" borderId="3" xfId="0" applyNumberFormat="1" applyFont="1" applyFill="1" applyBorder="1"/>
    <xf numFmtId="166" fontId="1" fillId="14" borderId="3" xfId="0" applyNumberFormat="1" applyFont="1" applyFill="1" applyBorder="1"/>
    <xf numFmtId="40" fontId="4" fillId="14" borderId="9" xfId="0" applyNumberFormat="1" applyFont="1" applyFill="1" applyBorder="1"/>
    <xf numFmtId="40" fontId="4" fillId="14" borderId="5" xfId="0" applyNumberFormat="1" applyFont="1" applyFill="1" applyBorder="1"/>
    <xf numFmtId="164" fontId="4" fillId="4" borderId="0" xfId="0" applyNumberFormat="1" applyFont="1" applyFill="1"/>
    <xf numFmtId="166" fontId="4" fillId="14" borderId="1" xfId="0" applyNumberFormat="1" applyFont="1" applyFill="1" applyBorder="1"/>
    <xf numFmtId="0" fontId="4" fillId="0" borderId="1" xfId="0" applyFont="1" applyBorder="1"/>
    <xf numFmtId="40" fontId="4" fillId="14" borderId="10" xfId="0" applyNumberFormat="1" applyFont="1" applyFill="1" applyBorder="1"/>
    <xf numFmtId="40" fontId="4" fillId="14" borderId="1" xfId="0" applyNumberFormat="1" applyFont="1" applyFill="1" applyBorder="1"/>
    <xf numFmtId="0" fontId="1" fillId="0" borderId="2" xfId="0" applyFont="1" applyBorder="1"/>
    <xf numFmtId="164" fontId="0" fillId="14" borderId="15" xfId="0" applyNumberForma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40" fontId="1" fillId="0" borderId="18" xfId="0" applyNumberFormat="1" applyFont="1" applyFill="1" applyBorder="1"/>
    <xf numFmtId="0" fontId="4" fillId="0" borderId="2" xfId="0" applyFont="1" applyBorder="1"/>
    <xf numFmtId="40" fontId="1" fillId="0" borderId="0" xfId="0" applyNumberFormat="1" applyFont="1" applyFill="1" applyBorder="1"/>
    <xf numFmtId="164" fontId="1" fillId="0" borderId="0" xfId="0" applyNumberFormat="1" applyFont="1" applyFill="1" applyBorder="1"/>
    <xf numFmtId="40" fontId="0" fillId="0" borderId="0" xfId="0" applyNumberFormat="1" applyFill="1" applyBorder="1"/>
    <xf numFmtId="40" fontId="0" fillId="0" borderId="0" xfId="0" applyNumberFormat="1"/>
    <xf numFmtId="40" fontId="0" fillId="0" borderId="7" xfId="0" applyNumberFormat="1" applyBorder="1"/>
    <xf numFmtId="0" fontId="5" fillId="8" borderId="1" xfId="0" applyFont="1" applyFill="1" applyBorder="1" applyAlignment="1">
      <alignment horizontal="center" wrapText="1"/>
    </xf>
    <xf numFmtId="0" fontId="1" fillId="0" borderId="17" xfId="0" applyFont="1" applyBorder="1"/>
    <xf numFmtId="166" fontId="1" fillId="4" borderId="17" xfId="0" applyNumberFormat="1" applyFont="1" applyFill="1" applyBorder="1" applyAlignment="1">
      <alignment horizontal="right"/>
    </xf>
    <xf numFmtId="166" fontId="0" fillId="4" borderId="17" xfId="0" applyNumberFormat="1" applyFill="1" applyBorder="1"/>
    <xf numFmtId="164" fontId="0" fillId="4" borderId="17" xfId="0" applyNumberFormat="1" applyFill="1" applyBorder="1"/>
    <xf numFmtId="40" fontId="1" fillId="5" borderId="17" xfId="0" applyNumberFormat="1" applyFont="1" applyFill="1" applyBorder="1" applyAlignment="1">
      <alignment horizontal="right"/>
    </xf>
    <xf numFmtId="40" fontId="0" fillId="5" borderId="17" xfId="0" applyNumberFormat="1" applyFill="1" applyBorder="1"/>
    <xf numFmtId="40" fontId="1" fillId="6" borderId="17" xfId="0" applyNumberFormat="1" applyFont="1" applyFill="1" applyBorder="1" applyAlignment="1">
      <alignment horizontal="right"/>
    </xf>
    <xf numFmtId="40" fontId="0" fillId="6" borderId="17" xfId="0" applyNumberFormat="1" applyFill="1" applyBorder="1"/>
    <xf numFmtId="40" fontId="0" fillId="9" borderId="17" xfId="0" applyNumberFormat="1" applyFill="1" applyBorder="1"/>
    <xf numFmtId="164" fontId="0" fillId="9" borderId="17" xfId="0" applyNumberFormat="1" applyFill="1" applyBorder="1"/>
    <xf numFmtId="40" fontId="0" fillId="7" borderId="20" xfId="0" applyNumberFormat="1" applyFill="1" applyBorder="1"/>
    <xf numFmtId="40" fontId="0" fillId="2" borderId="17" xfId="0" applyNumberFormat="1" applyFill="1" applyBorder="1"/>
    <xf numFmtId="164" fontId="0" fillId="10" borderId="17" xfId="0" applyNumberFormat="1" applyFill="1" applyBorder="1"/>
    <xf numFmtId="0" fontId="1" fillId="0" borderId="6" xfId="0" applyFont="1" applyBorder="1" applyAlignment="1">
      <alignment horizontal="center"/>
    </xf>
    <xf numFmtId="40" fontId="0" fillId="12" borderId="16" xfId="0" applyNumberFormat="1" applyFill="1" applyBorder="1"/>
    <xf numFmtId="40" fontId="1" fillId="4" borderId="7" xfId="0" applyNumberFormat="1" applyFont="1" applyFill="1" applyBorder="1" applyAlignment="1">
      <alignment horizontal="right"/>
    </xf>
    <xf numFmtId="40" fontId="1" fillId="5" borderId="7" xfId="0" applyNumberFormat="1" applyFont="1" applyFill="1" applyBorder="1" applyAlignment="1">
      <alignment horizontal="right"/>
    </xf>
    <xf numFmtId="40" fontId="1" fillId="6" borderId="7" xfId="0" applyNumberFormat="1" applyFont="1" applyFill="1" applyBorder="1" applyAlignment="1">
      <alignment horizontal="right"/>
    </xf>
    <xf numFmtId="165" fontId="7" fillId="3" borderId="17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165" fontId="7" fillId="5" borderId="17" xfId="0" applyNumberFormat="1" applyFont="1" applyFill="1" applyBorder="1" applyAlignment="1">
      <alignment horizontal="center"/>
    </xf>
    <xf numFmtId="165" fontId="7" fillId="6" borderId="17" xfId="0" applyNumberFormat="1" applyFont="1" applyFill="1" applyBorder="1" applyAlignment="1">
      <alignment horizontal="center"/>
    </xf>
    <xf numFmtId="165" fontId="7" fillId="8" borderId="17" xfId="0" applyNumberFormat="1" applyFont="1" applyFill="1" applyBorder="1" applyAlignment="1">
      <alignment horizontal="center"/>
    </xf>
    <xf numFmtId="165" fontId="7" fillId="9" borderId="17" xfId="0" applyNumberFormat="1" applyFont="1" applyFill="1" applyBorder="1" applyAlignment="1">
      <alignment horizontal="center"/>
    </xf>
    <xf numFmtId="164" fontId="7" fillId="9" borderId="17" xfId="0" applyNumberFormat="1" applyFont="1" applyFill="1" applyBorder="1" applyAlignment="1">
      <alignment horizontal="center"/>
    </xf>
    <xf numFmtId="4" fontId="1" fillId="14" borderId="8" xfId="0" applyNumberFormat="1" applyFont="1" applyFill="1" applyBorder="1"/>
    <xf numFmtId="0" fontId="3" fillId="0" borderId="0" xfId="0" applyFont="1" applyAlignment="1">
      <alignment horizontal="left"/>
    </xf>
    <xf numFmtId="40" fontId="1" fillId="4" borderId="0" xfId="0" applyNumberFormat="1" applyFont="1" applyFill="1" applyBorder="1" applyAlignment="1">
      <alignment horizontal="right"/>
    </xf>
    <xf numFmtId="40" fontId="1" fillId="5" borderId="0" xfId="0" applyNumberFormat="1" applyFont="1" applyFill="1" applyBorder="1" applyAlignment="1">
      <alignment horizontal="right"/>
    </xf>
    <xf numFmtId="40" fontId="1" fillId="6" borderId="0" xfId="0" applyNumberFormat="1" applyFont="1" applyFill="1" applyBorder="1" applyAlignment="1">
      <alignment horizontal="right"/>
    </xf>
    <xf numFmtId="164" fontId="0" fillId="10" borderId="0" xfId="0" applyNumberFormat="1" applyFill="1" applyBorder="1"/>
    <xf numFmtId="4" fontId="1" fillId="14" borderId="6" xfId="0" applyNumberFormat="1" applyFont="1" applyFill="1" applyBorder="1"/>
    <xf numFmtId="0" fontId="10" fillId="0" borderId="7" xfId="0" applyFont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horizontal="center" wrapText="1"/>
    </xf>
    <xf numFmtId="0" fontId="11" fillId="9" borderId="7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10" borderId="7" xfId="0" applyFont="1" applyFill="1" applyBorder="1" applyAlignment="1">
      <alignment horizontal="center" wrapText="1"/>
    </xf>
    <xf numFmtId="0" fontId="11" fillId="0" borderId="8" xfId="0" applyFont="1" applyBorder="1"/>
    <xf numFmtId="0" fontId="11" fillId="0" borderId="0" xfId="0" applyFont="1"/>
    <xf numFmtId="0" fontId="5" fillId="9" borderId="0" xfId="0" applyFont="1" applyFill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0" xfId="0" applyAlignment="1"/>
    <xf numFmtId="40" fontId="1" fillId="4" borderId="0" xfId="0" applyNumberFormat="1" applyFont="1" applyFill="1" applyBorder="1"/>
    <xf numFmtId="166" fontId="0" fillId="5" borderId="0" xfId="0" applyNumberFormat="1" applyFill="1" applyBorder="1"/>
    <xf numFmtId="166" fontId="0" fillId="6" borderId="0" xfId="0" applyNumberFormat="1" applyFill="1" applyBorder="1"/>
    <xf numFmtId="166" fontId="0" fillId="2" borderId="0" xfId="0" applyNumberFormat="1" applyFill="1" applyBorder="1"/>
    <xf numFmtId="40" fontId="1" fillId="4" borderId="7" xfId="0" applyNumberFormat="1" applyFont="1" applyFill="1" applyBorder="1"/>
    <xf numFmtId="40" fontId="1" fillId="14" borderId="6" xfId="0" applyNumberFormat="1" applyFont="1" applyFill="1" applyBorder="1"/>
    <xf numFmtId="0" fontId="6" fillId="0" borderId="0" xfId="0" applyFont="1"/>
    <xf numFmtId="38" fontId="6" fillId="7" borderId="1" xfId="0" applyNumberFormat="1" applyFont="1" applyFill="1" applyBorder="1"/>
    <xf numFmtId="0" fontId="6" fillId="0" borderId="10" xfId="0" applyFont="1" applyBorder="1" applyAlignment="1">
      <alignment horizontal="center"/>
    </xf>
    <xf numFmtId="0" fontId="1" fillId="0" borderId="7" xfId="0" applyFont="1" applyFill="1" applyBorder="1"/>
    <xf numFmtId="165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25" xfId="0" applyFont="1" applyBorder="1"/>
    <xf numFmtId="38" fontId="6" fillId="4" borderId="25" xfId="0" applyNumberFormat="1" applyFont="1" applyFill="1" applyBorder="1"/>
    <xf numFmtId="164" fontId="6" fillId="4" borderId="25" xfId="0" applyNumberFormat="1" applyFont="1" applyFill="1" applyBorder="1"/>
    <xf numFmtId="38" fontId="6" fillId="5" borderId="25" xfId="0" applyNumberFormat="1" applyFont="1" applyFill="1" applyBorder="1"/>
    <xf numFmtId="38" fontId="6" fillId="6" borderId="25" xfId="0" applyNumberFormat="1" applyFont="1" applyFill="1" applyBorder="1"/>
    <xf numFmtId="38" fontId="6" fillId="9" borderId="25" xfId="0" applyNumberFormat="1" applyFont="1" applyFill="1" applyBorder="1"/>
    <xf numFmtId="164" fontId="6" fillId="9" borderId="25" xfId="0" applyNumberFormat="1" applyFont="1" applyFill="1" applyBorder="1"/>
    <xf numFmtId="38" fontId="6" fillId="2" borderId="25" xfId="0" applyNumberFormat="1" applyFont="1" applyFill="1" applyBorder="1"/>
    <xf numFmtId="164" fontId="6" fillId="10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1" fillId="0" borderId="25" xfId="0" applyFont="1" applyBorder="1"/>
    <xf numFmtId="4" fontId="1" fillId="14" borderId="26" xfId="0" applyNumberFormat="1" applyFont="1" applyFill="1" applyBorder="1"/>
    <xf numFmtId="40" fontId="0" fillId="4" borderId="25" xfId="0" applyNumberFormat="1" applyFill="1" applyBorder="1"/>
    <xf numFmtId="164" fontId="0" fillId="4" borderId="25" xfId="0" applyNumberFormat="1" applyFill="1" applyBorder="1"/>
    <xf numFmtId="40" fontId="0" fillId="5" borderId="25" xfId="0" applyNumberFormat="1" applyFill="1" applyBorder="1"/>
    <xf numFmtId="40" fontId="0" fillId="6" borderId="25" xfId="0" applyNumberFormat="1" applyFill="1" applyBorder="1"/>
    <xf numFmtId="40" fontId="0" fillId="9" borderId="25" xfId="0" applyNumberFormat="1" applyFill="1" applyBorder="1"/>
    <xf numFmtId="164" fontId="0" fillId="9" borderId="25" xfId="0" applyNumberFormat="1" applyFill="1" applyBorder="1"/>
    <xf numFmtId="40" fontId="0" fillId="7" borderId="27" xfId="0" applyNumberFormat="1" applyFill="1" applyBorder="1"/>
    <xf numFmtId="40" fontId="0" fillId="2" borderId="25" xfId="0" applyNumberFormat="1" applyFill="1" applyBorder="1"/>
    <xf numFmtId="164" fontId="0" fillId="10" borderId="25" xfId="0" applyNumberFormat="1" applyFill="1" applyBorder="1"/>
    <xf numFmtId="0" fontId="1" fillId="0" borderId="26" xfId="0" applyFont="1" applyBorder="1" applyAlignment="1">
      <alignment horizontal="center"/>
    </xf>
    <xf numFmtId="0" fontId="1" fillId="0" borderId="18" xfId="0" applyFont="1" applyBorder="1"/>
    <xf numFmtId="3" fontId="1" fillId="14" borderId="6" xfId="0" applyNumberFormat="1" applyFont="1" applyFill="1" applyBorder="1"/>
    <xf numFmtId="38" fontId="0" fillId="4" borderId="18" xfId="0" applyNumberFormat="1" applyFill="1" applyBorder="1"/>
    <xf numFmtId="164" fontId="0" fillId="4" borderId="18" xfId="0" applyNumberFormat="1" applyFill="1" applyBorder="1"/>
    <xf numFmtId="38" fontId="0" fillId="5" borderId="18" xfId="0" applyNumberFormat="1" applyFill="1" applyBorder="1"/>
    <xf numFmtId="38" fontId="0" fillId="6" borderId="18" xfId="0" applyNumberFormat="1" applyFill="1" applyBorder="1"/>
    <xf numFmtId="38" fontId="0" fillId="9" borderId="18" xfId="0" applyNumberFormat="1" applyFill="1" applyBorder="1"/>
    <xf numFmtId="164" fontId="0" fillId="9" borderId="18" xfId="0" applyNumberFormat="1" applyFill="1" applyBorder="1"/>
    <xf numFmtId="38" fontId="0" fillId="7" borderId="5" xfId="0" applyNumberFormat="1" applyFill="1" applyBorder="1"/>
    <xf numFmtId="38" fontId="0" fillId="2" borderId="18" xfId="0" applyNumberFormat="1" applyFill="1" applyBorder="1"/>
    <xf numFmtId="164" fontId="0" fillId="10" borderId="18" xfId="0" applyNumberFormat="1" applyFill="1" applyBorder="1"/>
    <xf numFmtId="0" fontId="1" fillId="0" borderId="9" xfId="0" applyFont="1" applyBorder="1" applyAlignment="1">
      <alignment horizontal="center"/>
    </xf>
    <xf numFmtId="40" fontId="0" fillId="4" borderId="18" xfId="0" applyNumberFormat="1" applyFill="1" applyBorder="1"/>
    <xf numFmtId="166" fontId="0" fillId="5" borderId="18" xfId="0" applyNumberFormat="1" applyFill="1" applyBorder="1"/>
    <xf numFmtId="166" fontId="0" fillId="6" borderId="18" xfId="0" applyNumberFormat="1" applyFill="1" applyBorder="1"/>
    <xf numFmtId="166" fontId="0" fillId="9" borderId="18" xfId="0" applyNumberFormat="1" applyFill="1" applyBorder="1"/>
    <xf numFmtId="166" fontId="0" fillId="7" borderId="5" xfId="0" applyNumberFormat="1" applyFill="1" applyBorder="1"/>
    <xf numFmtId="166" fontId="0" fillId="2" borderId="18" xfId="0" applyNumberFormat="1" applyFill="1" applyBorder="1"/>
    <xf numFmtId="166" fontId="1" fillId="8" borderId="3" xfId="0" applyNumberFormat="1" applyFont="1" applyFill="1" applyBorder="1"/>
    <xf numFmtId="40" fontId="4" fillId="4" borderId="5" xfId="0" applyNumberFormat="1" applyFont="1" applyFill="1" applyBorder="1"/>
    <xf numFmtId="40" fontId="4" fillId="4" borderId="1" xfId="0" applyNumberFormat="1" applyFont="1" applyFill="1" applyBorder="1"/>
    <xf numFmtId="40" fontId="1" fillId="4" borderId="1" xfId="0" applyNumberFormat="1" applyFont="1" applyFill="1" applyBorder="1"/>
    <xf numFmtId="40" fontId="1" fillId="4" borderId="3" xfId="0" applyNumberFormat="1" applyFont="1" applyFill="1" applyBorder="1"/>
    <xf numFmtId="0" fontId="6" fillId="4" borderId="0" xfId="0" applyFont="1" applyFill="1" applyBorder="1" applyAlignment="1">
      <alignment wrapText="1"/>
    </xf>
    <xf numFmtId="40" fontId="4" fillId="4" borderId="0" xfId="0" applyNumberFormat="1" applyFont="1" applyFill="1" applyBorder="1"/>
    <xf numFmtId="40" fontId="8" fillId="14" borderId="9" xfId="0" applyNumberFormat="1" applyFont="1" applyFill="1" applyBorder="1"/>
    <xf numFmtId="40" fontId="8" fillId="4" borderId="5" xfId="0" applyNumberFormat="1" applyFont="1" applyFill="1" applyBorder="1"/>
    <xf numFmtId="40" fontId="8" fillId="4" borderId="0" xfId="0" applyNumberFormat="1" applyFont="1" applyFill="1" applyBorder="1"/>
    <xf numFmtId="164" fontId="8" fillId="4" borderId="0" xfId="0" applyNumberFormat="1" applyFont="1" applyFill="1"/>
    <xf numFmtId="166" fontId="8" fillId="14" borderId="1" xfId="0" applyNumberFormat="1" applyFont="1" applyFill="1" applyBorder="1"/>
    <xf numFmtId="40" fontId="8" fillId="14" borderId="10" xfId="0" applyNumberFormat="1" applyFont="1" applyFill="1" applyBorder="1"/>
    <xf numFmtId="40" fontId="8" fillId="4" borderId="1" xfId="0" applyNumberFormat="1" applyFont="1" applyFill="1" applyBorder="1"/>
    <xf numFmtId="40" fontId="9" fillId="14" borderId="10" xfId="0" applyNumberFormat="1" applyFont="1" applyFill="1" applyBorder="1"/>
    <xf numFmtId="40" fontId="9" fillId="4" borderId="1" xfId="0" applyNumberFormat="1" applyFont="1" applyFill="1" applyBorder="1"/>
    <xf numFmtId="40" fontId="9" fillId="4" borderId="0" xfId="0" applyNumberFormat="1" applyFont="1" applyFill="1" applyBorder="1"/>
    <xf numFmtId="164" fontId="9" fillId="4" borderId="0" xfId="0" applyNumberFormat="1" applyFont="1" applyFill="1"/>
    <xf numFmtId="166" fontId="9" fillId="14" borderId="1" xfId="0" applyNumberFormat="1" applyFont="1" applyFill="1" applyBorder="1"/>
    <xf numFmtId="40" fontId="9" fillId="14" borderId="8" xfId="0" applyNumberFormat="1" applyFont="1" applyFill="1" applyBorder="1"/>
    <xf numFmtId="40" fontId="9" fillId="4" borderId="3" xfId="0" applyNumberFormat="1" applyFont="1" applyFill="1" applyBorder="1"/>
    <xf numFmtId="40" fontId="9" fillId="4" borderId="7" xfId="0" applyNumberFormat="1" applyFont="1" applyFill="1" applyBorder="1"/>
    <xf numFmtId="164" fontId="9" fillId="4" borderId="7" xfId="0" applyNumberFormat="1" applyFont="1" applyFill="1" applyBorder="1"/>
    <xf numFmtId="166" fontId="9" fillId="14" borderId="3" xfId="0" applyNumberFormat="1" applyFont="1" applyFill="1" applyBorder="1"/>
    <xf numFmtId="164" fontId="8" fillId="4" borderId="5" xfId="0" applyNumberFormat="1" applyFont="1" applyFill="1" applyBorder="1"/>
    <xf numFmtId="164" fontId="8" fillId="4" borderId="1" xfId="0" applyNumberFormat="1" applyFont="1" applyFill="1" applyBorder="1"/>
    <xf numFmtId="164" fontId="8" fillId="4" borderId="0" xfId="0" applyNumberFormat="1" applyFont="1" applyFill="1" applyBorder="1"/>
    <xf numFmtId="164" fontId="9" fillId="4" borderId="1" xfId="0" applyNumberFormat="1" applyFont="1" applyFill="1" applyBorder="1"/>
    <xf numFmtId="164" fontId="9" fillId="4" borderId="0" xfId="0" applyNumberFormat="1" applyFont="1" applyFill="1" applyBorder="1"/>
    <xf numFmtId="164" fontId="9" fillId="4" borderId="3" xfId="0" applyNumberFormat="1" applyFont="1" applyFill="1" applyBorder="1"/>
    <xf numFmtId="2" fontId="4" fillId="14" borderId="10" xfId="0" applyNumberFormat="1" applyFont="1" applyFill="1" applyBorder="1"/>
    <xf numFmtId="2" fontId="1" fillId="14" borderId="10" xfId="0" applyNumberFormat="1" applyFont="1" applyFill="1" applyBorder="1"/>
    <xf numFmtId="2" fontId="1" fillId="14" borderId="8" xfId="0" applyNumberFormat="1" applyFont="1" applyFill="1" applyBorder="1"/>
    <xf numFmtId="40" fontId="4" fillId="14" borderId="9" xfId="0" applyNumberFormat="1" applyFont="1" applyFill="1" applyBorder="1" applyAlignment="1">
      <alignment horizontal="right"/>
    </xf>
    <xf numFmtId="164" fontId="4" fillId="4" borderId="0" xfId="0" applyNumberFormat="1" applyFont="1" applyFill="1" applyBorder="1"/>
    <xf numFmtId="40" fontId="4" fillId="14" borderId="10" xfId="0" applyNumberFormat="1" applyFont="1" applyFill="1" applyBorder="1" applyAlignment="1">
      <alignment horizontal="right"/>
    </xf>
    <xf numFmtId="40" fontId="4" fillId="4" borderId="18" xfId="0" applyNumberFormat="1" applyFont="1" applyFill="1" applyBorder="1"/>
    <xf numFmtId="164" fontId="4" fillId="4" borderId="18" xfId="0" applyNumberFormat="1" applyFont="1" applyFill="1" applyBorder="1"/>
    <xf numFmtId="40" fontId="1" fillId="14" borderId="10" xfId="0" applyNumberFormat="1" applyFont="1" applyFill="1" applyBorder="1" applyAlignment="1">
      <alignment horizontal="right"/>
    </xf>
    <xf numFmtId="164" fontId="1" fillId="4" borderId="0" xfId="0" applyNumberFormat="1" applyFont="1" applyFill="1" applyBorder="1"/>
    <xf numFmtId="164" fontId="1" fillId="9" borderId="0" xfId="0" applyNumberFormat="1" applyFont="1" applyFill="1" applyBorder="1"/>
    <xf numFmtId="164" fontId="1" fillId="9" borderId="25" xfId="0" applyNumberFormat="1" applyFont="1" applyFill="1" applyBorder="1"/>
    <xf numFmtId="40" fontId="1" fillId="14" borderId="8" xfId="0" applyNumberFormat="1" applyFont="1" applyFill="1" applyBorder="1" applyAlignment="1">
      <alignment horizontal="right"/>
    </xf>
    <xf numFmtId="164" fontId="1" fillId="4" borderId="7" xfId="0" applyNumberFormat="1" applyFont="1" applyFill="1" applyBorder="1"/>
    <xf numFmtId="164" fontId="8" fillId="4" borderId="18" xfId="0" applyNumberFormat="1" applyFont="1" applyFill="1" applyBorder="1"/>
    <xf numFmtId="164" fontId="4" fillId="4" borderId="19" xfId="0" applyNumberFormat="1" applyFont="1" applyFill="1" applyBorder="1"/>
    <xf numFmtId="164" fontId="4" fillId="4" borderId="2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1" fillId="4" borderId="2" xfId="0" applyNumberFormat="1" applyFont="1" applyFill="1" applyBorder="1"/>
    <xf numFmtId="164" fontId="1" fillId="4" borderId="4" xfId="0" applyNumberFormat="1" applyFont="1" applyFill="1" applyBorder="1"/>
    <xf numFmtId="164" fontId="14" fillId="14" borderId="14" xfId="0" applyNumberFormat="1" applyFont="1" applyFill="1" applyBorder="1"/>
    <xf numFmtId="164" fontId="15" fillId="14" borderId="14" xfId="0" applyNumberFormat="1" applyFont="1" applyFill="1" applyBorder="1"/>
    <xf numFmtId="166" fontId="0" fillId="0" borderId="0" xfId="0" applyNumberFormat="1"/>
    <xf numFmtId="166" fontId="0" fillId="0" borderId="7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6" fillId="4" borderId="0" xfId="0" applyNumberFormat="1" applyFont="1" applyFill="1" applyAlignment="1">
      <alignment wrapText="1"/>
    </xf>
    <xf numFmtId="164" fontId="5" fillId="4" borderId="7" xfId="0" applyNumberFormat="1" applyFont="1" applyFill="1" applyBorder="1" applyAlignment="1">
      <alignment horizontal="center" wrapText="1"/>
    </xf>
    <xf numFmtId="0" fontId="16" fillId="0" borderId="0" xfId="0" applyFont="1"/>
    <xf numFmtId="168" fontId="1" fillId="14" borderId="26" xfId="0" applyNumberFormat="1" applyFont="1" applyFill="1" applyBorder="1"/>
    <xf numFmtId="168" fontId="1" fillId="4" borderId="25" xfId="0" applyNumberFormat="1" applyFont="1" applyFill="1" applyBorder="1"/>
    <xf numFmtId="168" fontId="1" fillId="5" borderId="25" xfId="0" applyNumberFormat="1" applyFont="1" applyFill="1" applyBorder="1"/>
    <xf numFmtId="168" fontId="1" fillId="6" borderId="25" xfId="0" applyNumberFormat="1" applyFont="1" applyFill="1" applyBorder="1"/>
    <xf numFmtId="0" fontId="16" fillId="0" borderId="28" xfId="0" applyFont="1" applyBorder="1"/>
    <xf numFmtId="167" fontId="1" fillId="5" borderId="0" xfId="0" applyNumberFormat="1" applyFont="1" applyFill="1" applyBorder="1"/>
    <xf numFmtId="167" fontId="1" fillId="6" borderId="0" xfId="0" applyNumberFormat="1" applyFont="1" applyFill="1" applyBorder="1"/>
    <xf numFmtId="164" fontId="4" fillId="4" borderId="1" xfId="0" applyNumberFormat="1" applyFont="1" applyFill="1" applyBorder="1"/>
    <xf numFmtId="164" fontId="1" fillId="4" borderId="1" xfId="0" applyNumberFormat="1" applyFont="1" applyFill="1" applyBorder="1"/>
    <xf numFmtId="164" fontId="1" fillId="4" borderId="3" xfId="0" applyNumberFormat="1" applyFont="1" applyFill="1" applyBorder="1"/>
    <xf numFmtId="167" fontId="1" fillId="14" borderId="10" xfId="0" applyNumberFormat="1" applyFont="1" applyFill="1" applyBorder="1"/>
    <xf numFmtId="167" fontId="1" fillId="4" borderId="0" xfId="0" applyNumberFormat="1" applyFont="1" applyFill="1" applyBorder="1"/>
    <xf numFmtId="0" fontId="16" fillId="0" borderId="0" xfId="0" applyFont="1" applyBorder="1"/>
    <xf numFmtId="0" fontId="6" fillId="0" borderId="0" xfId="0" applyFont="1" applyBorder="1"/>
    <xf numFmtId="3" fontId="6" fillId="14" borderId="10" xfId="0" applyNumberFormat="1" applyFont="1" applyFill="1" applyBorder="1"/>
    <xf numFmtId="38" fontId="6" fillId="4" borderId="0" xfId="0" applyNumberFormat="1" applyFont="1" applyFill="1" applyBorder="1"/>
    <xf numFmtId="164" fontId="6" fillId="4" borderId="0" xfId="0" applyNumberFormat="1" applyFont="1" applyFill="1" applyBorder="1"/>
    <xf numFmtId="38" fontId="6" fillId="5" borderId="0" xfId="0" applyNumberFormat="1" applyFont="1" applyFill="1" applyBorder="1"/>
    <xf numFmtId="38" fontId="6" fillId="6" borderId="0" xfId="0" applyNumberFormat="1" applyFont="1" applyFill="1" applyBorder="1"/>
    <xf numFmtId="38" fontId="6" fillId="9" borderId="0" xfId="0" applyNumberFormat="1" applyFont="1" applyFill="1" applyBorder="1"/>
    <xf numFmtId="164" fontId="6" fillId="9" borderId="0" xfId="0" applyNumberFormat="1" applyFont="1" applyFill="1" applyBorder="1"/>
    <xf numFmtId="38" fontId="6" fillId="2" borderId="0" xfId="0" applyNumberFormat="1" applyFont="1" applyFill="1" applyBorder="1"/>
    <xf numFmtId="164" fontId="6" fillId="10" borderId="0" xfId="0" applyNumberFormat="1" applyFont="1" applyFill="1" applyBorder="1"/>
    <xf numFmtId="0" fontId="6" fillId="14" borderId="1" xfId="0" applyFont="1" applyFill="1" applyBorder="1" applyAlignment="1">
      <alignment wrapText="1"/>
    </xf>
    <xf numFmtId="0" fontId="5" fillId="14" borderId="3" xfId="0" applyFont="1" applyFill="1" applyBorder="1" applyAlignment="1">
      <alignment horizontal="center" wrapText="1"/>
    </xf>
    <xf numFmtId="0" fontId="6" fillId="14" borderId="9" xfId="0" applyFont="1" applyFill="1" applyBorder="1" applyAlignment="1">
      <alignment wrapText="1"/>
    </xf>
    <xf numFmtId="0" fontId="5" fillId="14" borderId="7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40" fontId="6" fillId="14" borderId="1" xfId="0" applyNumberFormat="1" applyFont="1" applyFill="1" applyBorder="1" applyAlignment="1">
      <alignment wrapText="1"/>
    </xf>
    <xf numFmtId="40" fontId="5" fillId="14" borderId="3" xfId="0" applyNumberFormat="1" applyFont="1" applyFill="1" applyBorder="1" applyAlignment="1">
      <alignment horizontal="center" wrapText="1"/>
    </xf>
    <xf numFmtId="0" fontId="17" fillId="0" borderId="0" xfId="0" applyFont="1" applyBorder="1"/>
    <xf numFmtId="0" fontId="17" fillId="0" borderId="25" xfId="0" applyFont="1" applyBorder="1"/>
    <xf numFmtId="167" fontId="1" fillId="9" borderId="0" xfId="0" applyNumberFormat="1" applyFont="1" applyFill="1" applyBorder="1"/>
    <xf numFmtId="167" fontId="1" fillId="7" borderId="1" xfId="0" applyNumberFormat="1" applyFont="1" applyFill="1" applyBorder="1"/>
    <xf numFmtId="167" fontId="1" fillId="2" borderId="0" xfId="0" applyNumberFormat="1" applyFont="1" applyFill="1" applyBorder="1"/>
    <xf numFmtId="164" fontId="1" fillId="10" borderId="0" xfId="0" applyNumberFormat="1" applyFont="1" applyFill="1" applyBorder="1"/>
    <xf numFmtId="168" fontId="1" fillId="9" borderId="25" xfId="0" applyNumberFormat="1" applyFont="1" applyFill="1" applyBorder="1"/>
    <xf numFmtId="169" fontId="1" fillId="7" borderId="27" xfId="0" applyNumberFormat="1" applyFont="1" applyFill="1" applyBorder="1"/>
    <xf numFmtId="169" fontId="1" fillId="2" borderId="25" xfId="0" applyNumberFormat="1" applyFont="1" applyFill="1" applyBorder="1"/>
    <xf numFmtId="164" fontId="1" fillId="10" borderId="25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5" fillId="8" borderId="20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10" borderId="1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/>
    <xf numFmtId="40" fontId="4" fillId="14" borderId="8" xfId="0" applyNumberFormat="1" applyFont="1" applyFill="1" applyBorder="1"/>
    <xf numFmtId="40" fontId="4" fillId="4" borderId="3" xfId="0" applyNumberFormat="1" applyFont="1" applyFill="1" applyBorder="1"/>
    <xf numFmtId="40" fontId="4" fillId="4" borderId="7" xfId="0" applyNumberFormat="1" applyFont="1" applyFill="1" applyBorder="1"/>
    <xf numFmtId="164" fontId="4" fillId="4" borderId="7" xfId="0" applyNumberFormat="1" applyFont="1" applyFill="1" applyBorder="1"/>
    <xf numFmtId="166" fontId="4" fillId="14" borderId="3" xfId="0" applyNumberFormat="1" applyFont="1" applyFill="1" applyBorder="1"/>
    <xf numFmtId="0" fontId="6" fillId="4" borderId="5" xfId="0" applyFont="1" applyFill="1" applyBorder="1" applyAlignment="1">
      <alignment wrapText="1"/>
    </xf>
    <xf numFmtId="40" fontId="0" fillId="4" borderId="1" xfId="0" applyNumberFormat="1" applyFill="1" applyBorder="1"/>
    <xf numFmtId="40" fontId="0" fillId="4" borderId="3" xfId="0" applyNumberFormat="1" applyFill="1" applyBorder="1"/>
    <xf numFmtId="0" fontId="6" fillId="3" borderId="5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40" fontId="4" fillId="3" borderId="0" xfId="0" applyNumberFormat="1" applyFont="1" applyFill="1" applyBorder="1" applyAlignment="1">
      <alignment horizontal="right"/>
    </xf>
    <xf numFmtId="40" fontId="4" fillId="3" borderId="0" xfId="0" applyNumberFormat="1" applyFont="1" applyFill="1" applyBorder="1"/>
    <xf numFmtId="164" fontId="4" fillId="3" borderId="0" xfId="0" applyNumberFormat="1" applyFont="1" applyFill="1" applyBorder="1"/>
    <xf numFmtId="40" fontId="4" fillId="3" borderId="7" xfId="0" applyNumberFormat="1" applyFont="1" applyFill="1" applyBorder="1" applyAlignment="1">
      <alignment horizontal="right"/>
    </xf>
    <xf numFmtId="40" fontId="4" fillId="3" borderId="7" xfId="0" applyNumberFormat="1" applyFont="1" applyFill="1" applyBorder="1"/>
    <xf numFmtId="164" fontId="4" fillId="3" borderId="7" xfId="0" applyNumberFormat="1" applyFont="1" applyFill="1" applyBorder="1"/>
    <xf numFmtId="40" fontId="1" fillId="3" borderId="0" xfId="0" applyNumberFormat="1" applyFont="1" applyFill="1" applyBorder="1" applyAlignment="1">
      <alignment horizontal="right"/>
    </xf>
    <xf numFmtId="40" fontId="1" fillId="3" borderId="0" xfId="0" applyNumberFormat="1" applyFont="1" applyFill="1" applyBorder="1"/>
    <xf numFmtId="164" fontId="1" fillId="3" borderId="0" xfId="0" applyNumberFormat="1" applyFont="1" applyFill="1" applyBorder="1"/>
    <xf numFmtId="40" fontId="1" fillId="3" borderId="7" xfId="0" applyNumberFormat="1" applyFont="1" applyFill="1" applyBorder="1" applyAlignment="1">
      <alignment horizontal="right"/>
    </xf>
    <xf numFmtId="40" fontId="1" fillId="3" borderId="7" xfId="0" applyNumberFormat="1" applyFont="1" applyFill="1" applyBorder="1"/>
    <xf numFmtId="164" fontId="1" fillId="3" borderId="7" xfId="0" applyNumberFormat="1" applyFont="1" applyFill="1" applyBorder="1"/>
    <xf numFmtId="0" fontId="6" fillId="8" borderId="5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5" fillId="8" borderId="7" xfId="0" applyFont="1" applyFill="1" applyBorder="1" applyAlignment="1">
      <alignment horizontal="center" wrapText="1"/>
    </xf>
    <xf numFmtId="166" fontId="4" fillId="8" borderId="5" xfId="0" applyNumberFormat="1" applyFont="1" applyFill="1" applyBorder="1"/>
    <xf numFmtId="164" fontId="4" fillId="8" borderId="19" xfId="0" applyNumberFormat="1" applyFont="1" applyFill="1" applyBorder="1"/>
    <xf numFmtId="166" fontId="4" fillId="8" borderId="1" xfId="0" applyNumberFormat="1" applyFont="1" applyFill="1" applyBorder="1"/>
    <xf numFmtId="164" fontId="4" fillId="8" borderId="2" xfId="0" applyNumberFormat="1" applyFont="1" applyFill="1" applyBorder="1"/>
    <xf numFmtId="166" fontId="4" fillId="8" borderId="3" xfId="0" applyNumberFormat="1" applyFont="1" applyFill="1" applyBorder="1"/>
    <xf numFmtId="164" fontId="4" fillId="8" borderId="4" xfId="0" applyNumberFormat="1" applyFont="1" applyFill="1" applyBorder="1"/>
    <xf numFmtId="164" fontId="0" fillId="8" borderId="2" xfId="0" applyNumberFormat="1" applyFill="1" applyBorder="1"/>
    <xf numFmtId="166" fontId="0" fillId="8" borderId="3" xfId="0" applyNumberFormat="1" applyFill="1" applyBorder="1"/>
    <xf numFmtId="164" fontId="0" fillId="8" borderId="4" xfId="0" applyNumberFormat="1" applyFill="1" applyBorder="1"/>
    <xf numFmtId="0" fontId="6" fillId="8" borderId="19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 wrapText="1"/>
    </xf>
    <xf numFmtId="164" fontId="9" fillId="8" borderId="7" xfId="0" applyNumberFormat="1" applyFont="1" applyFill="1" applyBorder="1"/>
    <xf numFmtId="40" fontId="8" fillId="3" borderId="0" xfId="0" applyNumberFormat="1" applyFont="1" applyFill="1" applyBorder="1" applyAlignment="1">
      <alignment horizontal="right"/>
    </xf>
    <xf numFmtId="40" fontId="8" fillId="3" borderId="0" xfId="0" applyNumberFormat="1" applyFont="1" applyFill="1" applyBorder="1"/>
    <xf numFmtId="164" fontId="8" fillId="3" borderId="0" xfId="0" applyNumberFormat="1" applyFont="1" applyFill="1" applyBorder="1"/>
    <xf numFmtId="40" fontId="9" fillId="3" borderId="0" xfId="0" applyNumberFormat="1" applyFont="1" applyFill="1" applyBorder="1" applyAlignment="1">
      <alignment horizontal="right"/>
    </xf>
    <xf numFmtId="40" fontId="9" fillId="3" borderId="0" xfId="0" applyNumberFormat="1" applyFont="1" applyFill="1" applyBorder="1"/>
    <xf numFmtId="164" fontId="9" fillId="3" borderId="0" xfId="0" applyNumberFormat="1" applyFont="1" applyFill="1" applyBorder="1"/>
    <xf numFmtId="40" fontId="9" fillId="3" borderId="7" xfId="0" applyNumberFormat="1" applyFont="1" applyFill="1" applyBorder="1" applyAlignment="1">
      <alignment horizontal="right"/>
    </xf>
    <xf numFmtId="40" fontId="9" fillId="3" borderId="7" xfId="0" applyNumberFormat="1" applyFont="1" applyFill="1" applyBorder="1"/>
    <xf numFmtId="164" fontId="9" fillId="3" borderId="7" xfId="0" applyNumberFormat="1" applyFont="1" applyFill="1" applyBorder="1"/>
    <xf numFmtId="166" fontId="4" fillId="8" borderId="7" xfId="0" applyNumberFormat="1" applyFont="1" applyFill="1" applyBorder="1"/>
    <xf numFmtId="40" fontId="8" fillId="14" borderId="8" xfId="0" applyNumberFormat="1" applyFont="1" applyFill="1" applyBorder="1"/>
    <xf numFmtId="40" fontId="8" fillId="3" borderId="7" xfId="0" applyNumberFormat="1" applyFont="1" applyFill="1" applyBorder="1" applyAlignment="1">
      <alignment horizontal="right"/>
    </xf>
    <xf numFmtId="40" fontId="8" fillId="3" borderId="7" xfId="0" applyNumberFormat="1" applyFont="1" applyFill="1" applyBorder="1"/>
    <xf numFmtId="164" fontId="8" fillId="3" borderId="7" xfId="0" applyNumberFormat="1" applyFont="1" applyFill="1" applyBorder="1"/>
    <xf numFmtId="40" fontId="8" fillId="4" borderId="3" xfId="0" applyNumberFormat="1" applyFont="1" applyFill="1" applyBorder="1"/>
    <xf numFmtId="40" fontId="8" fillId="4" borderId="7" xfId="0" applyNumberFormat="1" applyFont="1" applyFill="1" applyBorder="1"/>
    <xf numFmtId="164" fontId="8" fillId="4" borderId="7" xfId="0" applyNumberFormat="1" applyFont="1" applyFill="1" applyBorder="1"/>
    <xf numFmtId="166" fontId="8" fillId="14" borderId="3" xfId="0" applyNumberFormat="1" applyFont="1" applyFill="1" applyBorder="1"/>
    <xf numFmtId="164" fontId="8" fillId="8" borderId="7" xfId="0" applyNumberFormat="1" applyFont="1" applyFill="1" applyBorder="1"/>
    <xf numFmtId="164" fontId="9" fillId="8" borderId="0" xfId="0" applyNumberFormat="1" applyFont="1" applyFill="1" applyBorder="1"/>
    <xf numFmtId="40" fontId="4" fillId="14" borderId="3" xfId="0" applyNumberFormat="1" applyFont="1" applyFill="1" applyBorder="1"/>
    <xf numFmtId="164" fontId="8" fillId="4" borderId="3" xfId="0" applyNumberFormat="1" applyFont="1" applyFill="1" applyBorder="1"/>
    <xf numFmtId="0" fontId="6" fillId="8" borderId="18" xfId="0" applyFont="1" applyFill="1" applyBorder="1" applyAlignment="1">
      <alignment wrapText="1"/>
    </xf>
    <xf numFmtId="166" fontId="4" fillId="8" borderId="0" xfId="0" applyNumberFormat="1" applyFont="1" applyFill="1" applyBorder="1"/>
    <xf numFmtId="166" fontId="8" fillId="8" borderId="1" xfId="0" applyNumberFormat="1" applyFont="1" applyFill="1" applyBorder="1"/>
    <xf numFmtId="164" fontId="8" fillId="8" borderId="0" xfId="0" applyNumberFormat="1" applyFont="1" applyFill="1" applyBorder="1"/>
    <xf numFmtId="166" fontId="8" fillId="8" borderId="3" xfId="0" applyNumberFormat="1" applyFont="1" applyFill="1" applyBorder="1"/>
    <xf numFmtId="166" fontId="9" fillId="8" borderId="1" xfId="0" applyNumberFormat="1" applyFont="1" applyFill="1" applyBorder="1"/>
    <xf numFmtId="166" fontId="9" fillId="8" borderId="3" xfId="0" applyNumberFormat="1" applyFont="1" applyFill="1" applyBorder="1"/>
    <xf numFmtId="164" fontId="8" fillId="8" borderId="2" xfId="0" applyNumberFormat="1" applyFont="1" applyFill="1" applyBorder="1"/>
    <xf numFmtId="164" fontId="8" fillId="8" borderId="4" xfId="0" applyNumberFormat="1" applyFont="1" applyFill="1" applyBorder="1"/>
    <xf numFmtId="164" fontId="9" fillId="8" borderId="2" xfId="0" applyNumberFormat="1" applyFont="1" applyFill="1" applyBorder="1"/>
    <xf numFmtId="164" fontId="9" fillId="8" borderId="4" xfId="0" applyNumberFormat="1" applyFont="1" applyFill="1" applyBorder="1"/>
    <xf numFmtId="164" fontId="4" fillId="4" borderId="3" xfId="0" applyNumberFormat="1" applyFont="1" applyFill="1" applyBorder="1"/>
    <xf numFmtId="164" fontId="0" fillId="4" borderId="1" xfId="0" applyNumberFormat="1" applyFill="1" applyBorder="1"/>
    <xf numFmtId="164" fontId="0" fillId="4" borderId="3" xfId="0" applyNumberFormat="1" applyFill="1" applyBorder="1"/>
    <xf numFmtId="164" fontId="4" fillId="8" borderId="1" xfId="0" applyNumberFormat="1" applyFont="1" applyFill="1" applyBorder="1"/>
    <xf numFmtId="164" fontId="4" fillId="8" borderId="3" xfId="0" applyNumberFormat="1" applyFont="1" applyFill="1" applyBorder="1"/>
    <xf numFmtId="164" fontId="0" fillId="8" borderId="1" xfId="0" applyNumberFormat="1" applyFill="1" applyBorder="1"/>
    <xf numFmtId="164" fontId="0" fillId="8" borderId="3" xfId="0" applyNumberFormat="1" applyFill="1" applyBorder="1"/>
    <xf numFmtId="164" fontId="8" fillId="14" borderId="9" xfId="0" applyNumberFormat="1" applyFont="1" applyFill="1" applyBorder="1"/>
    <xf numFmtId="164" fontId="8" fillId="14" borderId="10" xfId="0" applyNumberFormat="1" applyFont="1" applyFill="1" applyBorder="1"/>
    <xf numFmtId="164" fontId="8" fillId="14" borderId="8" xfId="0" applyNumberFormat="1" applyFont="1" applyFill="1" applyBorder="1"/>
    <xf numFmtId="164" fontId="8" fillId="14" borderId="1" xfId="0" applyNumberFormat="1" applyFont="1" applyFill="1" applyBorder="1"/>
    <xf numFmtId="164" fontId="8" fillId="14" borderId="3" xfId="0" applyNumberFormat="1" applyFont="1" applyFill="1" applyBorder="1"/>
    <xf numFmtId="164" fontId="9" fillId="14" borderId="1" xfId="0" applyNumberFormat="1" applyFont="1" applyFill="1" applyBorder="1"/>
    <xf numFmtId="164" fontId="9" fillId="14" borderId="3" xfId="0" applyNumberFormat="1" applyFont="1" applyFill="1" applyBorder="1"/>
    <xf numFmtId="2" fontId="4" fillId="14" borderId="8" xfId="0" applyNumberFormat="1" applyFont="1" applyFill="1" applyBorder="1"/>
    <xf numFmtId="164" fontId="4" fillId="4" borderId="4" xfId="0" applyNumberFormat="1" applyFont="1" applyFill="1" applyBorder="1"/>
    <xf numFmtId="166" fontId="1" fillId="8" borderId="1" xfId="0" applyNumberFormat="1" applyFont="1" applyFill="1" applyBorder="1"/>
    <xf numFmtId="164" fontId="1" fillId="8" borderId="2" xfId="0" applyNumberFormat="1" applyFont="1" applyFill="1" applyBorder="1"/>
    <xf numFmtId="164" fontId="1" fillId="8" borderId="4" xfId="0" applyNumberFormat="1" applyFont="1" applyFill="1" applyBorder="1"/>
    <xf numFmtId="40" fontId="8" fillId="3" borderId="18" xfId="0" applyNumberFormat="1" applyFont="1" applyFill="1" applyBorder="1"/>
    <xf numFmtId="40" fontId="4" fillId="3" borderId="18" xfId="0" applyNumberFormat="1" applyFont="1" applyFill="1" applyBorder="1"/>
    <xf numFmtId="164" fontId="4" fillId="3" borderId="18" xfId="0" applyNumberFormat="1" applyFont="1" applyFill="1" applyBorder="1"/>
    <xf numFmtId="0" fontId="6" fillId="8" borderId="1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/>
    </xf>
    <xf numFmtId="164" fontId="8" fillId="8" borderId="5" xfId="0" applyNumberFormat="1" applyFont="1" applyFill="1" applyBorder="1"/>
    <xf numFmtId="164" fontId="8" fillId="8" borderId="19" xfId="0" applyNumberFormat="1" applyFont="1" applyFill="1" applyBorder="1"/>
    <xf numFmtId="164" fontId="8" fillId="8" borderId="1" xfId="0" applyNumberFormat="1" applyFont="1" applyFill="1" applyBorder="1"/>
    <xf numFmtId="164" fontId="8" fillId="8" borderId="3" xfId="0" applyNumberFormat="1" applyFont="1" applyFill="1" applyBorder="1"/>
    <xf numFmtId="164" fontId="9" fillId="8" borderId="1" xfId="0" applyNumberFormat="1" applyFont="1" applyFill="1" applyBorder="1"/>
    <xf numFmtId="164" fontId="9" fillId="8" borderId="3" xfId="0" applyNumberFormat="1" applyFont="1" applyFill="1" applyBorder="1"/>
    <xf numFmtId="166" fontId="8" fillId="8" borderId="5" xfId="0" applyNumberFormat="1" applyFont="1" applyFill="1" applyBorder="1"/>
    <xf numFmtId="166" fontId="6" fillId="4" borderId="5" xfId="0" applyNumberFormat="1" applyFont="1" applyFill="1" applyBorder="1" applyAlignment="1">
      <alignment wrapText="1"/>
    </xf>
    <xf numFmtId="166" fontId="5" fillId="4" borderId="3" xfId="0" applyNumberFormat="1" applyFont="1" applyFill="1" applyBorder="1" applyAlignment="1">
      <alignment horizontal="center" wrapText="1"/>
    </xf>
    <xf numFmtId="166" fontId="4" fillId="4" borderId="5" xfId="0" applyNumberFormat="1" applyFont="1" applyFill="1" applyBorder="1"/>
    <xf numFmtId="166" fontId="4" fillId="4" borderId="1" xfId="0" applyNumberFormat="1" applyFont="1" applyFill="1" applyBorder="1"/>
    <xf numFmtId="166" fontId="4" fillId="4" borderId="3" xfId="0" applyNumberFormat="1" applyFont="1" applyFill="1" applyBorder="1"/>
    <xf numFmtId="166" fontId="0" fillId="4" borderId="1" xfId="0" applyNumberFormat="1" applyFill="1" applyBorder="1"/>
    <xf numFmtId="166" fontId="0" fillId="4" borderId="3" xfId="0" applyNumberFormat="1" applyFill="1" applyBorder="1"/>
    <xf numFmtId="166" fontId="1" fillId="4" borderId="1" xfId="0" applyNumberFormat="1" applyFont="1" applyFill="1" applyBorder="1"/>
    <xf numFmtId="166" fontId="1" fillId="4" borderId="3" xfId="0" applyNumberFormat="1" applyFont="1" applyFill="1" applyBorder="1"/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1" fillId="0" borderId="10" xfId="0" applyFont="1" applyBorder="1"/>
    <xf numFmtId="0" fontId="4" fillId="0" borderId="9" xfId="0" applyFont="1" applyBorder="1" applyAlignment="1">
      <alignment wrapText="1"/>
    </xf>
    <xf numFmtId="164" fontId="9" fillId="14" borderId="10" xfId="0" applyNumberFormat="1" applyFont="1" applyFill="1" applyBorder="1"/>
    <xf numFmtId="164" fontId="9" fillId="14" borderId="8" xfId="0" applyNumberFormat="1" applyFont="1" applyFill="1" applyBorder="1"/>
    <xf numFmtId="164" fontId="8" fillId="14" borderId="5" xfId="0" applyNumberFormat="1" applyFont="1" applyFill="1" applyBorder="1"/>
    <xf numFmtId="40" fontId="8" fillId="14" borderId="5" xfId="0" applyNumberFormat="1" applyFont="1" applyFill="1" applyBorder="1"/>
    <xf numFmtId="40" fontId="8" fillId="14" borderId="1" xfId="0" applyNumberFormat="1" applyFont="1" applyFill="1" applyBorder="1"/>
    <xf numFmtId="40" fontId="8" fillId="14" borderId="3" xfId="0" applyNumberFormat="1" applyFont="1" applyFill="1" applyBorder="1"/>
    <xf numFmtId="40" fontId="9" fillId="14" borderId="1" xfId="0" applyNumberFormat="1" applyFont="1" applyFill="1" applyBorder="1"/>
    <xf numFmtId="40" fontId="9" fillId="14" borderId="3" xfId="0" applyNumberFormat="1" applyFont="1" applyFill="1" applyBorder="1"/>
    <xf numFmtId="40" fontId="4" fillId="14" borderId="8" xfId="0" applyNumberFormat="1" applyFont="1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0" fillId="0" borderId="3" xfId="0" applyBorder="1"/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6" fillId="4" borderId="18" xfId="0" applyFont="1" applyFill="1" applyBorder="1" applyAlignment="1">
      <alignment wrapText="1"/>
    </xf>
    <xf numFmtId="40" fontId="6" fillId="14" borderId="5" xfId="0" applyNumberFormat="1" applyFont="1" applyFill="1" applyBorder="1" applyAlignment="1">
      <alignment wrapText="1"/>
    </xf>
    <xf numFmtId="40" fontId="8" fillId="4" borderId="18" xfId="0" applyNumberFormat="1" applyFont="1" applyFill="1" applyBorder="1"/>
    <xf numFmtId="0" fontId="6" fillId="8" borderId="2" xfId="0" applyFont="1" applyFill="1" applyBorder="1" applyAlignment="1">
      <alignment wrapText="1"/>
    </xf>
    <xf numFmtId="164" fontId="8" fillId="3" borderId="18" xfId="0" applyNumberFormat="1" applyFont="1" applyFill="1" applyBorder="1"/>
    <xf numFmtId="166" fontId="4" fillId="8" borderId="18" xfId="0" applyNumberFormat="1" applyFont="1" applyFill="1" applyBorder="1"/>
    <xf numFmtId="166" fontId="1" fillId="8" borderId="0" xfId="0" applyNumberFormat="1" applyFont="1" applyFill="1" applyBorder="1"/>
    <xf numFmtId="166" fontId="1" fillId="8" borderId="7" xfId="0" applyNumberFormat="1" applyFont="1" applyFill="1" applyBorder="1"/>
    <xf numFmtId="0" fontId="6" fillId="4" borderId="19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40" fontId="4" fillId="4" borderId="19" xfId="0" applyNumberFormat="1" applyFont="1" applyFill="1" applyBorder="1"/>
    <xf numFmtId="40" fontId="4" fillId="4" borderId="2" xfId="0" applyNumberFormat="1" applyFont="1" applyFill="1" applyBorder="1"/>
    <xf numFmtId="40" fontId="1" fillId="4" borderId="2" xfId="0" applyNumberFormat="1" applyFont="1" applyFill="1" applyBorder="1"/>
    <xf numFmtId="40" fontId="1" fillId="4" borderId="4" xfId="0" applyNumberFormat="1" applyFont="1" applyFill="1" applyBorder="1"/>
    <xf numFmtId="166" fontId="8" fillId="14" borderId="9" xfId="0" applyNumberFormat="1" applyFont="1" applyFill="1" applyBorder="1"/>
    <xf numFmtId="166" fontId="8" fillId="14" borderId="10" xfId="0" applyNumberFormat="1" applyFont="1" applyFill="1" applyBorder="1"/>
    <xf numFmtId="166" fontId="9" fillId="14" borderId="10" xfId="0" applyNumberFormat="1" applyFont="1" applyFill="1" applyBorder="1"/>
    <xf numFmtId="166" fontId="9" fillId="14" borderId="8" xfId="0" applyNumberFormat="1" applyFont="1" applyFill="1" applyBorder="1"/>
    <xf numFmtId="40" fontId="5" fillId="14" borderId="8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0" fontId="4" fillId="4" borderId="4" xfId="0" applyNumberFormat="1" applyFont="1" applyFill="1" applyBorder="1"/>
    <xf numFmtId="166" fontId="8" fillId="14" borderId="8" xfId="0" applyNumberFormat="1" applyFont="1" applyFill="1" applyBorder="1"/>
    <xf numFmtId="164" fontId="8" fillId="4" borderId="19" xfId="0" applyNumberFormat="1" applyFont="1" applyFill="1" applyBorder="1"/>
    <xf numFmtId="164" fontId="8" fillId="8" borderId="18" xfId="0" applyNumberFormat="1" applyFont="1" applyFill="1" applyBorder="1"/>
    <xf numFmtId="164" fontId="8" fillId="4" borderId="2" xfId="0" applyNumberFormat="1" applyFont="1" applyFill="1" applyBorder="1"/>
    <xf numFmtId="164" fontId="8" fillId="4" borderId="4" xfId="0" applyNumberFormat="1" applyFont="1" applyFill="1" applyBorder="1"/>
    <xf numFmtId="164" fontId="9" fillId="4" borderId="2" xfId="0" applyNumberFormat="1" applyFont="1" applyFill="1" applyBorder="1"/>
    <xf numFmtId="164" fontId="9" fillId="4" borderId="4" xfId="0" applyNumberFormat="1" applyFont="1" applyFill="1" applyBorder="1"/>
    <xf numFmtId="40" fontId="8" fillId="4" borderId="19" xfId="0" applyNumberFormat="1" applyFont="1" applyFill="1" applyBorder="1"/>
    <xf numFmtId="166" fontId="8" fillId="4" borderId="18" xfId="0" applyNumberFormat="1" applyFont="1" applyFill="1" applyBorder="1"/>
    <xf numFmtId="40" fontId="8" fillId="4" borderId="2" xfId="0" applyNumberFormat="1" applyFont="1" applyFill="1" applyBorder="1"/>
    <xf numFmtId="166" fontId="8" fillId="4" borderId="0" xfId="0" applyNumberFormat="1" applyFont="1" applyFill="1" applyBorder="1"/>
    <xf numFmtId="40" fontId="8" fillId="4" borderId="4" xfId="0" applyNumberFormat="1" applyFont="1" applyFill="1" applyBorder="1"/>
    <xf numFmtId="166" fontId="8" fillId="4" borderId="7" xfId="0" applyNumberFormat="1" applyFont="1" applyFill="1" applyBorder="1"/>
    <xf numFmtId="40" fontId="9" fillId="4" borderId="2" xfId="0" applyNumberFormat="1" applyFont="1" applyFill="1" applyBorder="1"/>
    <xf numFmtId="166" fontId="9" fillId="4" borderId="0" xfId="0" applyNumberFormat="1" applyFont="1" applyFill="1" applyBorder="1"/>
    <xf numFmtId="40" fontId="9" fillId="4" borderId="4" xfId="0" applyNumberFormat="1" applyFont="1" applyFill="1" applyBorder="1"/>
    <xf numFmtId="166" fontId="9" fillId="4" borderId="7" xfId="0" applyNumberFormat="1" applyFont="1" applyFill="1" applyBorder="1"/>
    <xf numFmtId="40" fontId="8" fillId="8" borderId="18" xfId="0" applyNumberFormat="1" applyFont="1" applyFill="1" applyBorder="1"/>
    <xf numFmtId="40" fontId="8" fillId="8" borderId="0" xfId="0" applyNumberFormat="1" applyFont="1" applyFill="1" applyBorder="1"/>
    <xf numFmtId="40" fontId="8" fillId="8" borderId="7" xfId="0" applyNumberFormat="1" applyFont="1" applyFill="1" applyBorder="1"/>
    <xf numFmtId="40" fontId="9" fillId="8" borderId="0" xfId="0" applyNumberFormat="1" applyFont="1" applyFill="1" applyBorder="1"/>
    <xf numFmtId="40" fontId="9" fillId="8" borderId="7" xfId="0" applyNumberFormat="1" applyFont="1" applyFill="1" applyBorder="1"/>
    <xf numFmtId="38" fontId="6" fillId="4" borderId="0" xfId="0" applyNumberFormat="1" applyFont="1" applyFill="1" applyBorder="1" applyAlignment="1">
      <alignment horizontal="right"/>
    </xf>
    <xf numFmtId="38" fontId="6" fillId="4" borderId="25" xfId="0" applyNumberFormat="1" applyFont="1" applyFill="1" applyBorder="1" applyAlignment="1">
      <alignment horizontal="right"/>
    </xf>
    <xf numFmtId="168" fontId="1" fillId="4" borderId="25" xfId="0" applyNumberFormat="1" applyFont="1" applyFill="1" applyBorder="1" applyAlignment="1">
      <alignment horizontal="right"/>
    </xf>
    <xf numFmtId="40" fontId="1" fillId="4" borderId="0" xfId="0" applyNumberFormat="1" applyFont="1" applyFill="1" applyAlignment="1">
      <alignment horizontal="right"/>
    </xf>
    <xf numFmtId="40" fontId="1" fillId="4" borderId="25" xfId="0" applyNumberFormat="1" applyFont="1" applyFill="1" applyBorder="1" applyAlignment="1">
      <alignment horizontal="right"/>
    </xf>
    <xf numFmtId="38" fontId="6" fillId="5" borderId="0" xfId="0" applyNumberFormat="1" applyFont="1" applyFill="1" applyBorder="1" applyAlignment="1">
      <alignment horizontal="right"/>
    </xf>
    <xf numFmtId="38" fontId="6" fillId="5" borderId="25" xfId="0" applyNumberFormat="1" applyFont="1" applyFill="1" applyBorder="1" applyAlignment="1">
      <alignment horizontal="right"/>
    </xf>
    <xf numFmtId="38" fontId="6" fillId="6" borderId="0" xfId="0" applyNumberFormat="1" applyFont="1" applyFill="1" applyBorder="1" applyAlignment="1">
      <alignment horizontal="right"/>
    </xf>
    <xf numFmtId="38" fontId="6" fillId="6" borderId="25" xfId="0" applyNumberFormat="1" applyFont="1" applyFill="1" applyBorder="1" applyAlignment="1">
      <alignment horizontal="right"/>
    </xf>
    <xf numFmtId="168" fontId="1" fillId="5" borderId="25" xfId="0" applyNumberFormat="1" applyFont="1" applyFill="1" applyBorder="1" applyAlignment="1">
      <alignment horizontal="right"/>
    </xf>
    <xf numFmtId="40" fontId="1" fillId="5" borderId="25" xfId="0" applyNumberFormat="1" applyFont="1" applyFill="1" applyBorder="1" applyAlignment="1">
      <alignment horizontal="right"/>
    </xf>
    <xf numFmtId="168" fontId="1" fillId="6" borderId="25" xfId="0" applyNumberFormat="1" applyFont="1" applyFill="1" applyBorder="1" applyAlignment="1">
      <alignment horizontal="right"/>
    </xf>
    <xf numFmtId="40" fontId="1" fillId="6" borderId="25" xfId="0" applyNumberFormat="1" applyFont="1" applyFill="1" applyBorder="1" applyAlignment="1">
      <alignment horizontal="right"/>
    </xf>
    <xf numFmtId="166" fontId="1" fillId="5" borderId="0" xfId="0" applyNumberFormat="1" applyFont="1" applyFill="1" applyAlignment="1">
      <alignment horizontal="right"/>
    </xf>
    <xf numFmtId="166" fontId="1" fillId="6" borderId="0" xfId="0" applyNumberFormat="1" applyFont="1" applyFill="1" applyAlignment="1">
      <alignment horizontal="right"/>
    </xf>
    <xf numFmtId="38" fontId="1" fillId="4" borderId="18" xfId="0" applyNumberFormat="1" applyFont="1" applyFill="1" applyBorder="1" applyAlignment="1">
      <alignment horizontal="right"/>
    </xf>
    <xf numFmtId="38" fontId="1" fillId="5" borderId="18" xfId="0" applyNumberFormat="1" applyFont="1" applyFill="1" applyBorder="1" applyAlignment="1">
      <alignment horizontal="right"/>
    </xf>
    <xf numFmtId="38" fontId="1" fillId="6" borderId="18" xfId="0" applyNumberFormat="1" applyFont="1" applyFill="1" applyBorder="1" applyAlignment="1">
      <alignment horizontal="right"/>
    </xf>
    <xf numFmtId="40" fontId="1" fillId="4" borderId="18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2" fontId="1" fillId="3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/>
    <xf numFmtId="2" fontId="1" fillId="4" borderId="1" xfId="0" applyNumberFormat="1" applyFont="1" applyFill="1" applyBorder="1"/>
    <xf numFmtId="2" fontId="1" fillId="4" borderId="0" xfId="0" applyNumberFormat="1" applyFont="1" applyFill="1" applyBorder="1"/>
    <xf numFmtId="2" fontId="0" fillId="4" borderId="1" xfId="0" applyNumberFormat="1" applyFill="1" applyBorder="1"/>
    <xf numFmtId="2" fontId="1" fillId="14" borderId="1" xfId="0" applyNumberFormat="1" applyFont="1" applyFill="1" applyBorder="1"/>
    <xf numFmtId="2" fontId="0" fillId="8" borderId="1" xfId="0" applyNumberFormat="1" applyFill="1" applyBorder="1"/>
    <xf numFmtId="2" fontId="0" fillId="0" borderId="0" xfId="0" applyNumberFormat="1" applyBorder="1"/>
    <xf numFmtId="0" fontId="18" fillId="0" borderId="0" xfId="0" applyFont="1"/>
    <xf numFmtId="164" fontId="18" fillId="14" borderId="10" xfId="0" applyNumberFormat="1" applyFont="1" applyFill="1" applyBorder="1"/>
    <xf numFmtId="164" fontId="18" fillId="3" borderId="0" xfId="0" applyNumberFormat="1" applyFont="1" applyFill="1" applyBorder="1"/>
    <xf numFmtId="164" fontId="18" fillId="4" borderId="1" xfId="0" applyNumberFormat="1" applyFont="1" applyFill="1" applyBorder="1"/>
    <xf numFmtId="164" fontId="18" fillId="4" borderId="0" xfId="0" applyNumberFormat="1" applyFont="1" applyFill="1" applyBorder="1"/>
    <xf numFmtId="164" fontId="18" fillId="4" borderId="0" xfId="0" applyNumberFormat="1" applyFont="1" applyFill="1"/>
    <xf numFmtId="164" fontId="18" fillId="8" borderId="1" xfId="0" applyNumberFormat="1" applyFont="1" applyFill="1" applyBorder="1"/>
    <xf numFmtId="164" fontId="18" fillId="8" borderId="2" xfId="0" applyNumberFormat="1" applyFont="1" applyFill="1" applyBorder="1"/>
    <xf numFmtId="0" fontId="19" fillId="0" borderId="0" xfId="0" applyFont="1"/>
    <xf numFmtId="40" fontId="18" fillId="14" borderId="10" xfId="0" applyNumberFormat="1" applyFont="1" applyFill="1" applyBorder="1"/>
    <xf numFmtId="40" fontId="18" fillId="3" borderId="0" xfId="0" applyNumberFormat="1" applyFont="1" applyFill="1" applyBorder="1"/>
    <xf numFmtId="40" fontId="18" fillId="14" borderId="10" xfId="0" applyNumberFormat="1" applyFont="1" applyFill="1" applyBorder="1" applyAlignment="1">
      <alignment horizontal="right"/>
    </xf>
    <xf numFmtId="40" fontId="18" fillId="4" borderId="1" xfId="0" applyNumberFormat="1" applyFont="1" applyFill="1" applyBorder="1"/>
    <xf numFmtId="40" fontId="18" fillId="4" borderId="2" xfId="0" applyNumberFormat="1" applyFont="1" applyFill="1" applyBorder="1"/>
    <xf numFmtId="40" fontId="18" fillId="4" borderId="0" xfId="0" applyNumberFormat="1" applyFont="1" applyFill="1" applyBorder="1"/>
    <xf numFmtId="164" fontId="18" fillId="4" borderId="2" xfId="0" applyNumberFormat="1" applyFont="1" applyFill="1" applyBorder="1"/>
    <xf numFmtId="166" fontId="18" fillId="8" borderId="0" xfId="0" applyNumberFormat="1" applyFont="1" applyFill="1" applyBorder="1"/>
    <xf numFmtId="164" fontId="18" fillId="0" borderId="0" xfId="0" applyNumberFormat="1" applyFont="1"/>
    <xf numFmtId="164" fontId="18" fillId="14" borderId="10" xfId="0" applyNumberFormat="1" applyFont="1" applyFill="1" applyBorder="1" applyAlignment="1">
      <alignment horizontal="right"/>
    </xf>
    <xf numFmtId="164" fontId="18" fillId="8" borderId="0" xfId="0" applyNumberFormat="1" applyFont="1" applyFill="1" applyBorder="1"/>
    <xf numFmtId="40" fontId="18" fillId="3" borderId="0" xfId="0" applyNumberFormat="1" applyFont="1" applyFill="1" applyBorder="1" applyAlignment="1">
      <alignment horizontal="right"/>
    </xf>
    <xf numFmtId="2" fontId="18" fillId="14" borderId="10" xfId="0" applyNumberFormat="1" applyFont="1" applyFill="1" applyBorder="1"/>
    <xf numFmtId="166" fontId="18" fillId="4" borderId="1" xfId="0" applyNumberFormat="1" applyFont="1" applyFill="1" applyBorder="1"/>
    <xf numFmtId="166" fontId="18" fillId="8" borderId="1" xfId="0" applyNumberFormat="1" applyFont="1" applyFill="1" applyBorder="1"/>
    <xf numFmtId="164" fontId="18" fillId="3" borderId="0" xfId="0" applyNumberFormat="1" applyFont="1" applyFill="1" applyBorder="1" applyAlignment="1">
      <alignment horizontal="right"/>
    </xf>
    <xf numFmtId="40" fontId="18" fillId="14" borderId="1" xfId="0" applyNumberFormat="1" applyFont="1" applyFill="1" applyBorder="1"/>
    <xf numFmtId="164" fontId="18" fillId="14" borderId="1" xfId="0" applyNumberFormat="1" applyFont="1" applyFill="1" applyBorder="1"/>
    <xf numFmtId="2" fontId="18" fillId="0" borderId="7" xfId="0" applyNumberFormat="1" applyFont="1" applyBorder="1"/>
    <xf numFmtId="164" fontId="18" fillId="14" borderId="8" xfId="0" applyNumberFormat="1" applyFont="1" applyFill="1" applyBorder="1"/>
    <xf numFmtId="164" fontId="18" fillId="3" borderId="7" xfId="0" applyNumberFormat="1" applyFont="1" applyFill="1" applyBorder="1" applyAlignment="1">
      <alignment horizontal="right"/>
    </xf>
    <xf numFmtId="164" fontId="18" fillId="3" borderId="7" xfId="0" applyNumberFormat="1" applyFont="1" applyFill="1" applyBorder="1"/>
    <xf numFmtId="164" fontId="18" fillId="4" borderId="3" xfId="0" applyNumberFormat="1" applyFont="1" applyFill="1" applyBorder="1"/>
    <xf numFmtId="164" fontId="18" fillId="4" borderId="7" xfId="0" applyNumberFormat="1" applyFont="1" applyFill="1" applyBorder="1"/>
    <xf numFmtId="164" fontId="18" fillId="8" borderId="3" xfId="0" applyNumberFormat="1" applyFont="1" applyFill="1" applyBorder="1"/>
    <xf numFmtId="164" fontId="18" fillId="8" borderId="4" xfId="0" applyNumberFormat="1" applyFont="1" applyFill="1" applyBorder="1"/>
    <xf numFmtId="2" fontId="18" fillId="0" borderId="0" xfId="0" applyNumberFormat="1" applyFont="1" applyBorder="1"/>
    <xf numFmtId="2" fontId="18" fillId="14" borderId="8" xfId="0" applyNumberFormat="1" applyFont="1" applyFill="1" applyBorder="1"/>
    <xf numFmtId="2" fontId="18" fillId="3" borderId="7" xfId="0" applyNumberFormat="1" applyFont="1" applyFill="1" applyBorder="1" applyAlignment="1">
      <alignment horizontal="right"/>
    </xf>
    <xf numFmtId="2" fontId="18" fillId="3" borderId="7" xfId="0" applyNumberFormat="1" applyFont="1" applyFill="1" applyBorder="1"/>
    <xf numFmtId="2" fontId="18" fillId="4" borderId="3" xfId="0" applyNumberFormat="1" applyFont="1" applyFill="1" applyBorder="1"/>
    <xf numFmtId="2" fontId="18" fillId="4" borderId="7" xfId="0" applyNumberFormat="1" applyFont="1" applyFill="1" applyBorder="1"/>
    <xf numFmtId="2" fontId="18" fillId="8" borderId="3" xfId="0" applyNumberFormat="1" applyFont="1" applyFill="1" applyBorder="1"/>
    <xf numFmtId="40" fontId="18" fillId="14" borderId="8" xfId="0" applyNumberFormat="1" applyFont="1" applyFill="1" applyBorder="1"/>
    <xf numFmtId="40" fontId="18" fillId="3" borderId="7" xfId="0" applyNumberFormat="1" applyFont="1" applyFill="1" applyBorder="1" applyAlignment="1">
      <alignment horizontal="right"/>
    </xf>
    <xf numFmtId="40" fontId="18" fillId="4" borderId="3" xfId="0" applyNumberFormat="1" applyFont="1" applyFill="1" applyBorder="1"/>
    <xf numFmtId="0" fontId="18" fillId="0" borderId="8" xfId="0" applyFont="1" applyBorder="1"/>
    <xf numFmtId="40" fontId="18" fillId="3" borderId="7" xfId="0" applyNumberFormat="1" applyFont="1" applyFill="1" applyBorder="1"/>
    <xf numFmtId="40" fontId="18" fillId="4" borderId="4" xfId="0" applyNumberFormat="1" applyFont="1" applyFill="1" applyBorder="1"/>
    <xf numFmtId="40" fontId="18" fillId="4" borderId="7" xfId="0" applyNumberFormat="1" applyFont="1" applyFill="1" applyBorder="1"/>
    <xf numFmtId="164" fontId="18" fillId="4" borderId="4" xfId="0" applyNumberFormat="1" applyFont="1" applyFill="1" applyBorder="1"/>
    <xf numFmtId="166" fontId="18" fillId="8" borderId="7" xfId="0" applyNumberFormat="1" applyFont="1" applyFill="1" applyBorder="1"/>
    <xf numFmtId="0" fontId="18" fillId="0" borderId="0" xfId="0" applyFont="1" applyBorder="1"/>
    <xf numFmtId="166" fontId="18" fillId="4" borderId="7" xfId="0" applyNumberFormat="1" applyFont="1" applyFill="1" applyBorder="1"/>
    <xf numFmtId="166" fontId="18" fillId="14" borderId="8" xfId="0" applyNumberFormat="1" applyFont="1" applyFill="1" applyBorder="1"/>
    <xf numFmtId="40" fontId="18" fillId="8" borderId="7" xfId="0" applyNumberFormat="1" applyFont="1" applyFill="1" applyBorder="1"/>
    <xf numFmtId="164" fontId="18" fillId="8" borderId="7" xfId="0" applyNumberFormat="1" applyFont="1" applyFill="1" applyBorder="1"/>
    <xf numFmtId="0" fontId="20" fillId="0" borderId="0" xfId="0" applyFont="1"/>
    <xf numFmtId="164" fontId="18" fillId="0" borderId="10" xfId="0" applyNumberFormat="1" applyFont="1" applyBorder="1" applyAlignment="1">
      <alignment horizontal="center"/>
    </xf>
    <xf numFmtId="167" fontId="1" fillId="8" borderId="1" xfId="0" applyNumberFormat="1" applyFont="1" applyFill="1" applyBorder="1" applyAlignment="1">
      <alignment horizontal="right"/>
    </xf>
    <xf numFmtId="168" fontId="1" fillId="8" borderId="27" xfId="0" applyNumberFormat="1" applyFont="1" applyFill="1" applyBorder="1" applyAlignment="1">
      <alignment horizontal="right"/>
    </xf>
    <xf numFmtId="38" fontId="6" fillId="8" borderId="1" xfId="0" applyNumberFormat="1" applyFont="1" applyFill="1" applyBorder="1" applyAlignment="1">
      <alignment horizontal="right"/>
    </xf>
    <xf numFmtId="40" fontId="1" fillId="8" borderId="1" xfId="0" applyNumberFormat="1" applyFont="1" applyFill="1" applyBorder="1" applyAlignment="1">
      <alignment horizontal="right"/>
    </xf>
    <xf numFmtId="40" fontId="1" fillId="8" borderId="27" xfId="0" applyNumberFormat="1" applyFont="1" applyFill="1" applyBorder="1" applyAlignment="1">
      <alignment horizontal="right"/>
    </xf>
    <xf numFmtId="40" fontId="1" fillId="8" borderId="3" xfId="0" applyNumberFormat="1" applyFont="1" applyFill="1" applyBorder="1" applyAlignment="1">
      <alignment horizontal="right"/>
    </xf>
    <xf numFmtId="40" fontId="0" fillId="8" borderId="20" xfId="0" applyNumberFormat="1" applyFill="1" applyBorder="1" applyAlignment="1">
      <alignment horizontal="right"/>
    </xf>
    <xf numFmtId="38" fontId="0" fillId="8" borderId="5" xfId="0" applyNumberFormat="1" applyFill="1" applyBorder="1" applyAlignment="1">
      <alignment horizontal="right"/>
    </xf>
    <xf numFmtId="38" fontId="0" fillId="8" borderId="1" xfId="0" applyNumberForma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6" fontId="0" fillId="8" borderId="1" xfId="0" applyNumberFormat="1" applyFill="1" applyBorder="1" applyAlignment="1">
      <alignment horizontal="right"/>
    </xf>
    <xf numFmtId="166" fontId="0" fillId="8" borderId="5" xfId="0" applyNumberFormat="1" applyFill="1" applyBorder="1" applyAlignment="1">
      <alignment horizontal="right"/>
    </xf>
    <xf numFmtId="167" fontId="1" fillId="4" borderId="0" xfId="0" applyNumberFormat="1" applyFont="1" applyFill="1" applyBorder="1" applyAlignment="1">
      <alignment horizontal="right"/>
    </xf>
    <xf numFmtId="164" fontId="9" fillId="3" borderId="3" xfId="0" applyNumberFormat="1" applyFont="1" applyFill="1" applyBorder="1"/>
    <xf numFmtId="164" fontId="6" fillId="3" borderId="19" xfId="0" applyNumberFormat="1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center" wrapText="1"/>
    </xf>
    <xf numFmtId="164" fontId="6" fillId="8" borderId="0" xfId="0" applyNumberFormat="1" applyFont="1" applyFill="1" applyAlignment="1">
      <alignment wrapText="1"/>
    </xf>
    <xf numFmtId="164" fontId="5" fillId="8" borderId="7" xfId="0" applyNumberFormat="1" applyFont="1" applyFill="1" applyBorder="1" applyAlignment="1">
      <alignment horizontal="center" wrapText="1"/>
    </xf>
    <xf numFmtId="164" fontId="6" fillId="8" borderId="19" xfId="0" applyNumberFormat="1" applyFont="1" applyFill="1" applyBorder="1" applyAlignment="1">
      <alignment wrapText="1"/>
    </xf>
    <xf numFmtId="164" fontId="5" fillId="8" borderId="4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4" fontId="21" fillId="14" borderId="10" xfId="0" applyNumberFormat="1" applyFont="1" applyFill="1" applyBorder="1"/>
    <xf numFmtId="164" fontId="21" fillId="3" borderId="0" xfId="0" applyNumberFormat="1" applyFont="1" applyFill="1" applyBorder="1"/>
    <xf numFmtId="164" fontId="21" fillId="4" borderId="1" xfId="0" applyNumberFormat="1" applyFont="1" applyFill="1" applyBorder="1"/>
    <xf numFmtId="164" fontId="21" fillId="4" borderId="0" xfId="0" applyNumberFormat="1" applyFont="1" applyFill="1" applyBorder="1"/>
    <xf numFmtId="164" fontId="21" fillId="8" borderId="1" xfId="0" applyNumberFormat="1" applyFont="1" applyFill="1" applyBorder="1"/>
    <xf numFmtId="164" fontId="21" fillId="8" borderId="2" xfId="0" applyNumberFormat="1" applyFont="1" applyFill="1" applyBorder="1"/>
    <xf numFmtId="0" fontId="21" fillId="0" borderId="8" xfId="0" applyFont="1" applyBorder="1"/>
    <xf numFmtId="164" fontId="21" fillId="14" borderId="8" xfId="0" applyNumberFormat="1" applyFont="1" applyFill="1" applyBorder="1"/>
    <xf numFmtId="164" fontId="21" fillId="3" borderId="7" xfId="0" applyNumberFormat="1" applyFont="1" applyFill="1" applyBorder="1"/>
    <xf numFmtId="164" fontId="21" fillId="4" borderId="3" xfId="0" applyNumberFormat="1" applyFont="1" applyFill="1" applyBorder="1"/>
    <xf numFmtId="164" fontId="21" fillId="4" borderId="7" xfId="0" applyNumberFormat="1" applyFont="1" applyFill="1" applyBorder="1"/>
    <xf numFmtId="164" fontId="21" fillId="14" borderId="3" xfId="0" applyNumberFormat="1" applyFont="1" applyFill="1" applyBorder="1"/>
    <xf numFmtId="164" fontId="21" fillId="8" borderId="3" xfId="0" applyNumberFormat="1" applyFont="1" applyFill="1" applyBorder="1"/>
    <xf numFmtId="164" fontId="21" fillId="8" borderId="4" xfId="0" applyNumberFormat="1" applyFont="1" applyFill="1" applyBorder="1"/>
    <xf numFmtId="40" fontId="21" fillId="14" borderId="10" xfId="0" applyNumberFormat="1" applyFont="1" applyFill="1" applyBorder="1"/>
    <xf numFmtId="40" fontId="21" fillId="3" borderId="0" xfId="0" applyNumberFormat="1" applyFont="1" applyFill="1" applyBorder="1" applyAlignment="1">
      <alignment horizontal="right"/>
    </xf>
    <xf numFmtId="40" fontId="21" fillId="3" borderId="0" xfId="0" applyNumberFormat="1" applyFont="1" applyFill="1" applyBorder="1"/>
    <xf numFmtId="40" fontId="21" fillId="14" borderId="10" xfId="0" applyNumberFormat="1" applyFont="1" applyFill="1" applyBorder="1" applyAlignment="1">
      <alignment horizontal="right"/>
    </xf>
    <xf numFmtId="40" fontId="21" fillId="4" borderId="1" xfId="0" applyNumberFormat="1" applyFont="1" applyFill="1" applyBorder="1"/>
    <xf numFmtId="40" fontId="21" fillId="4" borderId="0" xfId="0" applyNumberFormat="1" applyFont="1" applyFill="1" applyBorder="1"/>
    <xf numFmtId="166" fontId="21" fillId="8" borderId="1" xfId="0" applyNumberFormat="1" applyFont="1" applyFill="1" applyBorder="1"/>
    <xf numFmtId="40" fontId="21" fillId="14" borderId="8" xfId="0" applyNumberFormat="1" applyFont="1" applyFill="1" applyBorder="1"/>
    <xf numFmtId="40" fontId="21" fillId="3" borderId="3" xfId="0" applyNumberFormat="1" applyFont="1" applyFill="1" applyBorder="1"/>
    <xf numFmtId="40" fontId="21" fillId="3" borderId="7" xfId="0" applyNumberFormat="1" applyFont="1" applyFill="1" applyBorder="1"/>
    <xf numFmtId="40" fontId="21" fillId="4" borderId="3" xfId="0" applyNumberFormat="1" applyFont="1" applyFill="1" applyBorder="1"/>
    <xf numFmtId="40" fontId="21" fillId="4" borderId="7" xfId="0" applyNumberFormat="1" applyFont="1" applyFill="1" applyBorder="1"/>
    <xf numFmtId="166" fontId="21" fillId="8" borderId="3" xfId="0" applyNumberFormat="1" applyFont="1" applyFill="1" applyBorder="1"/>
    <xf numFmtId="0" fontId="21" fillId="0" borderId="10" xfId="0" applyFont="1" applyBorder="1" applyAlignment="1">
      <alignment horizontal="center"/>
    </xf>
    <xf numFmtId="40" fontId="21" fillId="14" borderId="1" xfId="0" applyNumberFormat="1" applyFont="1" applyFill="1" applyBorder="1"/>
    <xf numFmtId="166" fontId="1" fillId="5" borderId="0" xfId="0" applyNumberFormat="1" applyFont="1" applyFill="1" applyBorder="1" applyAlignment="1">
      <alignment horizontal="right"/>
    </xf>
    <xf numFmtId="166" fontId="1" fillId="6" borderId="0" xfId="0" applyNumberFormat="1" applyFont="1" applyFill="1" applyBorder="1" applyAlignment="1">
      <alignment horizontal="right"/>
    </xf>
    <xf numFmtId="167" fontId="1" fillId="14" borderId="31" xfId="0" applyNumberFormat="1" applyFont="1" applyFill="1" applyBorder="1"/>
    <xf numFmtId="167" fontId="9" fillId="4" borderId="32" xfId="0" applyNumberFormat="1" applyFont="1" applyFill="1" applyBorder="1" applyAlignment="1">
      <alignment horizontal="right"/>
    </xf>
    <xf numFmtId="167" fontId="9" fillId="4" borderId="33" xfId="0" applyNumberFormat="1" applyFont="1" applyFill="1" applyBorder="1"/>
    <xf numFmtId="167" fontId="9" fillId="5" borderId="33" xfId="0" applyNumberFormat="1" applyFont="1" applyFill="1" applyBorder="1" applyAlignment="1">
      <alignment horizontal="right"/>
    </xf>
    <xf numFmtId="167" fontId="9" fillId="5" borderId="33" xfId="0" applyNumberFormat="1" applyFont="1" applyFill="1" applyBorder="1"/>
    <xf numFmtId="167" fontId="9" fillId="6" borderId="33" xfId="0" applyNumberFormat="1" applyFont="1" applyFill="1" applyBorder="1" applyAlignment="1">
      <alignment horizontal="right"/>
    </xf>
    <xf numFmtId="167" fontId="9" fillId="6" borderId="33" xfId="0" applyNumberFormat="1" applyFont="1" applyFill="1" applyBorder="1"/>
    <xf numFmtId="167" fontId="1" fillId="8" borderId="32" xfId="0" applyNumberFormat="1" applyFont="1" applyFill="1" applyBorder="1" applyAlignment="1">
      <alignment horizontal="right"/>
    </xf>
    <xf numFmtId="167" fontId="1" fillId="9" borderId="33" xfId="0" applyNumberFormat="1" applyFont="1" applyFill="1" applyBorder="1"/>
    <xf numFmtId="164" fontId="1" fillId="9" borderId="33" xfId="0" applyNumberFormat="1" applyFont="1" applyFill="1" applyBorder="1"/>
    <xf numFmtId="167" fontId="1" fillId="7" borderId="32" xfId="0" applyNumberFormat="1" applyFont="1" applyFill="1" applyBorder="1"/>
    <xf numFmtId="167" fontId="1" fillId="2" borderId="33" xfId="0" applyNumberFormat="1" applyFont="1" applyFill="1" applyBorder="1"/>
    <xf numFmtId="164" fontId="1" fillId="10" borderId="33" xfId="0" applyNumberFormat="1" applyFont="1" applyFill="1" applyBorder="1"/>
    <xf numFmtId="0" fontId="1" fillId="0" borderId="31" xfId="0" applyFont="1" applyBorder="1" applyAlignment="1">
      <alignment horizontal="center"/>
    </xf>
    <xf numFmtId="164" fontId="1" fillId="3" borderId="3" xfId="0" applyNumberFormat="1" applyFont="1" applyFill="1" applyBorder="1"/>
    <xf numFmtId="40" fontId="4" fillId="3" borderId="5" xfId="0" applyNumberFormat="1" applyFont="1" applyFill="1" applyBorder="1"/>
    <xf numFmtId="40" fontId="4" fillId="4" borderId="5" xfId="0" applyNumberFormat="1" applyFont="1" applyFill="1" applyBorder="1" applyAlignment="1">
      <alignment horizontal="right"/>
    </xf>
    <xf numFmtId="40" fontId="4" fillId="3" borderId="1" xfId="0" applyNumberFormat="1" applyFont="1" applyFill="1" applyBorder="1"/>
    <xf numFmtId="40" fontId="4" fillId="4" borderId="1" xfId="0" applyNumberFormat="1" applyFont="1" applyFill="1" applyBorder="1" applyAlignment="1">
      <alignment horizontal="right"/>
    </xf>
    <xf numFmtId="40" fontId="4" fillId="3" borderId="3" xfId="0" applyNumberFormat="1" applyFont="1" applyFill="1" applyBorder="1"/>
    <xf numFmtId="40" fontId="4" fillId="4" borderId="3" xfId="0" applyNumberFormat="1" applyFont="1" applyFill="1" applyBorder="1" applyAlignment="1">
      <alignment horizontal="right"/>
    </xf>
    <xf numFmtId="40" fontId="1" fillId="3" borderId="1" xfId="0" applyNumberFormat="1" applyFont="1" applyFill="1" applyBorder="1"/>
    <xf numFmtId="40" fontId="1" fillId="4" borderId="1" xfId="0" applyNumberFormat="1" applyFont="1" applyFill="1" applyBorder="1" applyAlignment="1">
      <alignment horizontal="right"/>
    </xf>
    <xf numFmtId="40" fontId="1" fillId="3" borderId="3" xfId="0" applyNumberFormat="1" applyFont="1" applyFill="1" applyBorder="1"/>
    <xf numFmtId="40" fontId="1" fillId="4" borderId="3" xfId="0" applyNumberFormat="1" applyFont="1" applyFill="1" applyBorder="1" applyAlignment="1">
      <alignment horizontal="right"/>
    </xf>
    <xf numFmtId="40" fontId="18" fillId="3" borderId="1" xfId="0" applyNumberFormat="1" applyFont="1" applyFill="1" applyBorder="1"/>
    <xf numFmtId="40" fontId="18" fillId="4" borderId="1" xfId="0" applyNumberFormat="1" applyFont="1" applyFill="1" applyBorder="1" applyAlignment="1">
      <alignment horizontal="right"/>
    </xf>
    <xf numFmtId="164" fontId="18" fillId="3" borderId="1" xfId="0" applyNumberFormat="1" applyFont="1" applyFill="1" applyBorder="1"/>
    <xf numFmtId="164" fontId="18" fillId="4" borderId="1" xfId="0" applyNumberFormat="1" applyFont="1" applyFill="1" applyBorder="1" applyAlignment="1">
      <alignment horizontal="right"/>
    </xf>
    <xf numFmtId="40" fontId="18" fillId="3" borderId="3" xfId="0" applyNumberFormat="1" applyFont="1" applyFill="1" applyBorder="1"/>
    <xf numFmtId="40" fontId="21" fillId="3" borderId="1" xfId="0" applyNumberFormat="1" applyFont="1" applyFill="1" applyBorder="1"/>
    <xf numFmtId="40" fontId="21" fillId="4" borderId="1" xfId="0" applyNumberFormat="1" applyFont="1" applyFill="1" applyBorder="1" applyAlignment="1">
      <alignment horizontal="right"/>
    </xf>
    <xf numFmtId="2" fontId="4" fillId="4" borderId="5" xfId="0" applyNumberFormat="1" applyFont="1" applyFill="1" applyBorder="1"/>
    <xf numFmtId="2" fontId="4" fillId="4" borderId="1" xfId="0" applyNumberFormat="1" applyFont="1" applyFill="1" applyBorder="1"/>
    <xf numFmtId="2" fontId="4" fillId="4" borderId="3" xfId="0" applyNumberFormat="1" applyFont="1" applyFill="1" applyBorder="1"/>
    <xf numFmtId="2" fontId="1" fillId="4" borderId="3" xfId="0" applyNumberFormat="1" applyFont="1" applyFill="1" applyBorder="1"/>
    <xf numFmtId="2" fontId="18" fillId="4" borderId="1" xfId="0" applyNumberFormat="1" applyFont="1" applyFill="1" applyBorder="1"/>
    <xf numFmtId="40" fontId="1" fillId="8" borderId="20" xfId="0" applyNumberFormat="1" applyFont="1" applyFill="1" applyBorder="1" applyAlignment="1">
      <alignment horizontal="right"/>
    </xf>
    <xf numFmtId="3" fontId="4" fillId="14" borderId="10" xfId="0" applyNumberFormat="1" applyFont="1" applyFill="1" applyBorder="1"/>
    <xf numFmtId="38" fontId="4" fillId="4" borderId="0" xfId="0" applyNumberFormat="1" applyFont="1" applyFill="1" applyAlignment="1">
      <alignment horizontal="right"/>
    </xf>
    <xf numFmtId="38" fontId="4" fillId="4" borderId="0" xfId="0" applyNumberFormat="1" applyFont="1" applyFill="1"/>
    <xf numFmtId="38" fontId="4" fillId="5" borderId="0" xfId="0" applyNumberFormat="1" applyFont="1" applyFill="1"/>
    <xf numFmtId="38" fontId="4" fillId="6" borderId="0" xfId="0" applyNumberFormat="1" applyFont="1" applyFill="1"/>
    <xf numFmtId="38" fontId="4" fillId="8" borderId="1" xfId="0" applyNumberFormat="1" applyFont="1" applyFill="1" applyBorder="1" applyAlignment="1">
      <alignment horizontal="right"/>
    </xf>
    <xf numFmtId="38" fontId="4" fillId="9" borderId="0" xfId="0" applyNumberFormat="1" applyFont="1" applyFill="1"/>
    <xf numFmtId="164" fontId="4" fillId="9" borderId="0" xfId="0" applyNumberFormat="1" applyFont="1" applyFill="1"/>
    <xf numFmtId="38" fontId="4" fillId="7" borderId="1" xfId="0" applyNumberFormat="1" applyFont="1" applyFill="1" applyBorder="1"/>
    <xf numFmtId="38" fontId="4" fillId="2" borderId="0" xfId="0" applyNumberFormat="1" applyFont="1" applyFill="1"/>
    <xf numFmtId="164" fontId="4" fillId="10" borderId="0" xfId="0" applyNumberFormat="1" applyFont="1" applyFill="1"/>
    <xf numFmtId="0" fontId="4" fillId="0" borderId="10" xfId="0" applyFont="1" applyBorder="1" applyAlignment="1">
      <alignment horizontal="center"/>
    </xf>
    <xf numFmtId="0" fontId="4" fillId="0" borderId="22" xfId="0" applyFont="1" applyBorder="1"/>
    <xf numFmtId="3" fontId="4" fillId="14" borderId="23" xfId="0" applyNumberFormat="1" applyFont="1" applyFill="1" applyBorder="1"/>
    <xf numFmtId="38" fontId="4" fillId="4" borderId="22" xfId="0" applyNumberFormat="1" applyFont="1" applyFill="1" applyBorder="1" applyAlignment="1">
      <alignment horizontal="right"/>
    </xf>
    <xf numFmtId="38" fontId="4" fillId="4" borderId="22" xfId="0" applyNumberFormat="1" applyFont="1" applyFill="1" applyBorder="1"/>
    <xf numFmtId="164" fontId="4" fillId="4" borderId="22" xfId="0" applyNumberFormat="1" applyFont="1" applyFill="1" applyBorder="1"/>
    <xf numFmtId="38" fontId="4" fillId="5" borderId="22" xfId="0" applyNumberFormat="1" applyFont="1" applyFill="1" applyBorder="1" applyAlignment="1">
      <alignment horizontal="right"/>
    </xf>
    <xf numFmtId="38" fontId="4" fillId="5" borderId="22" xfId="0" applyNumberFormat="1" applyFont="1" applyFill="1" applyBorder="1"/>
    <xf numFmtId="38" fontId="4" fillId="6" borderId="22" xfId="0" applyNumberFormat="1" applyFont="1" applyFill="1" applyBorder="1" applyAlignment="1">
      <alignment horizontal="right"/>
    </xf>
    <xf numFmtId="38" fontId="4" fillId="6" borderId="22" xfId="0" applyNumberFormat="1" applyFont="1" applyFill="1" applyBorder="1"/>
    <xf numFmtId="38" fontId="4" fillId="8" borderId="24" xfId="0" applyNumberFormat="1" applyFont="1" applyFill="1" applyBorder="1" applyAlignment="1">
      <alignment horizontal="right"/>
    </xf>
    <xf numFmtId="38" fontId="4" fillId="9" borderId="22" xfId="0" applyNumberFormat="1" applyFont="1" applyFill="1" applyBorder="1"/>
    <xf numFmtId="164" fontId="4" fillId="9" borderId="22" xfId="0" applyNumberFormat="1" applyFont="1" applyFill="1" applyBorder="1"/>
    <xf numFmtId="38" fontId="4" fillId="7" borderId="24" xfId="0" applyNumberFormat="1" applyFont="1" applyFill="1" applyBorder="1"/>
    <xf numFmtId="38" fontId="4" fillId="2" borderId="22" xfId="0" applyNumberFormat="1" applyFont="1" applyFill="1" applyBorder="1"/>
    <xf numFmtId="164" fontId="4" fillId="10" borderId="22" xfId="0" applyNumberFormat="1" applyFont="1" applyFill="1" applyBorder="1"/>
    <xf numFmtId="0" fontId="4" fillId="0" borderId="23" xfId="0" applyFont="1" applyBorder="1" applyAlignment="1">
      <alignment horizontal="center"/>
    </xf>
    <xf numFmtId="0" fontId="22" fillId="0" borderId="0" xfId="0" applyFont="1" applyBorder="1"/>
    <xf numFmtId="3" fontId="22" fillId="14" borderId="10" xfId="0" applyNumberFormat="1" applyFont="1" applyFill="1" applyBorder="1"/>
    <xf numFmtId="38" fontId="22" fillId="4" borderId="0" xfId="0" applyNumberFormat="1" applyFont="1" applyFill="1" applyBorder="1" applyAlignment="1">
      <alignment horizontal="right"/>
    </xf>
    <xf numFmtId="38" fontId="22" fillId="4" borderId="0" xfId="0" applyNumberFormat="1" applyFont="1" applyFill="1" applyBorder="1"/>
    <xf numFmtId="164" fontId="22" fillId="4" borderId="0" xfId="0" applyNumberFormat="1" applyFont="1" applyFill="1" applyBorder="1"/>
    <xf numFmtId="38" fontId="22" fillId="5" borderId="0" xfId="0" applyNumberFormat="1" applyFont="1" applyFill="1" applyBorder="1" applyAlignment="1">
      <alignment horizontal="right"/>
    </xf>
    <xf numFmtId="38" fontId="22" fillId="5" borderId="0" xfId="0" applyNumberFormat="1" applyFont="1" applyFill="1" applyBorder="1"/>
    <xf numFmtId="38" fontId="22" fillId="6" borderId="0" xfId="0" applyNumberFormat="1" applyFont="1" applyFill="1" applyBorder="1" applyAlignment="1">
      <alignment horizontal="right"/>
    </xf>
    <xf numFmtId="38" fontId="22" fillId="6" borderId="0" xfId="0" applyNumberFormat="1" applyFont="1" applyFill="1" applyBorder="1"/>
    <xf numFmtId="38" fontId="22" fillId="8" borderId="1" xfId="0" applyNumberFormat="1" applyFont="1" applyFill="1" applyBorder="1" applyAlignment="1">
      <alignment horizontal="right"/>
    </xf>
    <xf numFmtId="38" fontId="22" fillId="9" borderId="0" xfId="0" applyNumberFormat="1" applyFont="1" applyFill="1" applyBorder="1"/>
    <xf numFmtId="164" fontId="22" fillId="9" borderId="0" xfId="0" applyNumberFormat="1" applyFont="1" applyFill="1" applyBorder="1"/>
    <xf numFmtId="38" fontId="22" fillId="7" borderId="1" xfId="0" applyNumberFormat="1" applyFont="1" applyFill="1" applyBorder="1"/>
    <xf numFmtId="38" fontId="22" fillId="2" borderId="0" xfId="0" applyNumberFormat="1" applyFont="1" applyFill="1" applyBorder="1"/>
    <xf numFmtId="164" fontId="22" fillId="10" borderId="0" xfId="0" applyNumberFormat="1" applyFont="1" applyFill="1" applyBorder="1"/>
    <xf numFmtId="0" fontId="22" fillId="0" borderId="10" xfId="0" applyFont="1" applyBorder="1" applyAlignment="1">
      <alignment horizontal="center"/>
    </xf>
    <xf numFmtId="0" fontId="4" fillId="0" borderId="28" xfId="0" applyFont="1" applyBorder="1"/>
    <xf numFmtId="3" fontId="4" fillId="14" borderId="29" xfId="0" applyNumberFormat="1" applyFont="1" applyFill="1" applyBorder="1"/>
    <xf numFmtId="38" fontId="4" fillId="4" borderId="30" xfId="0" applyNumberFormat="1" applyFont="1" applyFill="1" applyBorder="1" applyAlignment="1">
      <alignment horizontal="right"/>
    </xf>
    <xf numFmtId="38" fontId="4" fillId="4" borderId="28" xfId="0" applyNumberFormat="1" applyFont="1" applyFill="1" applyBorder="1"/>
    <xf numFmtId="164" fontId="4" fillId="4" borderId="28" xfId="0" applyNumberFormat="1" applyFont="1" applyFill="1" applyBorder="1"/>
    <xf numFmtId="38" fontId="4" fillId="5" borderId="28" xfId="0" applyNumberFormat="1" applyFont="1" applyFill="1" applyBorder="1" applyAlignment="1">
      <alignment horizontal="right"/>
    </xf>
    <xf numFmtId="38" fontId="4" fillId="5" borderId="28" xfId="0" applyNumberFormat="1" applyFont="1" applyFill="1" applyBorder="1"/>
    <xf numFmtId="38" fontId="4" fillId="6" borderId="28" xfId="0" applyNumberFormat="1" applyFont="1" applyFill="1" applyBorder="1" applyAlignment="1">
      <alignment horizontal="right"/>
    </xf>
    <xf numFmtId="38" fontId="4" fillId="6" borderId="28" xfId="0" applyNumberFormat="1" applyFont="1" applyFill="1" applyBorder="1"/>
    <xf numFmtId="38" fontId="4" fillId="8" borderId="30" xfId="0" applyNumberFormat="1" applyFont="1" applyFill="1" applyBorder="1" applyAlignment="1">
      <alignment horizontal="right"/>
    </xf>
    <xf numFmtId="38" fontId="4" fillId="9" borderId="28" xfId="0" applyNumberFormat="1" applyFont="1" applyFill="1" applyBorder="1"/>
    <xf numFmtId="164" fontId="4" fillId="9" borderId="28" xfId="0" applyNumberFormat="1" applyFont="1" applyFill="1" applyBorder="1"/>
    <xf numFmtId="38" fontId="4" fillId="7" borderId="30" xfId="0" applyNumberFormat="1" applyFont="1" applyFill="1" applyBorder="1"/>
    <xf numFmtId="38" fontId="4" fillId="2" borderId="28" xfId="0" applyNumberFormat="1" applyFont="1" applyFill="1" applyBorder="1"/>
    <xf numFmtId="164" fontId="4" fillId="10" borderId="28" xfId="0" applyNumberFormat="1" applyFont="1" applyFill="1" applyBorder="1"/>
    <xf numFmtId="0" fontId="4" fillId="0" borderId="29" xfId="0" applyFont="1" applyBorder="1" applyAlignment="1">
      <alignment horizontal="center"/>
    </xf>
    <xf numFmtId="164" fontId="4" fillId="14" borderId="14" xfId="0" applyNumberFormat="1" applyFont="1" applyFill="1" applyBorder="1"/>
    <xf numFmtId="164" fontId="4" fillId="14" borderId="15" xfId="0" applyNumberFormat="1" applyFont="1" applyFill="1" applyBorder="1"/>
    <xf numFmtId="3" fontId="4" fillId="14" borderId="8" xfId="0" applyNumberFormat="1" applyFont="1" applyFill="1" applyBorder="1"/>
    <xf numFmtId="38" fontId="4" fillId="4" borderId="7" xfId="0" applyNumberFormat="1" applyFont="1" applyFill="1" applyBorder="1"/>
    <xf numFmtId="38" fontId="4" fillId="5" borderId="7" xfId="0" applyNumberFormat="1" applyFont="1" applyFill="1" applyBorder="1"/>
    <xf numFmtId="38" fontId="4" fillId="6" borderId="7" xfId="0" applyNumberFormat="1" applyFont="1" applyFill="1" applyBorder="1"/>
    <xf numFmtId="38" fontId="4" fillId="8" borderId="3" xfId="0" applyNumberFormat="1" applyFont="1" applyFill="1" applyBorder="1" applyAlignment="1">
      <alignment horizontal="right"/>
    </xf>
    <xf numFmtId="38" fontId="4" fillId="9" borderId="7" xfId="0" applyNumberFormat="1" applyFont="1" applyFill="1" applyBorder="1"/>
    <xf numFmtId="164" fontId="4" fillId="9" borderId="7" xfId="0" applyNumberFormat="1" applyFont="1" applyFill="1" applyBorder="1"/>
    <xf numFmtId="38" fontId="4" fillId="7" borderId="3" xfId="0" applyNumberFormat="1" applyFont="1" applyFill="1" applyBorder="1"/>
    <xf numFmtId="38" fontId="4" fillId="2" borderId="7" xfId="0" applyNumberFormat="1" applyFont="1" applyFill="1" applyBorder="1"/>
    <xf numFmtId="164" fontId="4" fillId="10" borderId="7" xfId="0" applyNumberFormat="1" applyFont="1" applyFill="1" applyBorder="1"/>
    <xf numFmtId="38" fontId="4" fillId="4" borderId="7" xfId="0" applyNumberFormat="1" applyFont="1" applyFill="1" applyBorder="1" applyAlignment="1">
      <alignment horizontal="right"/>
    </xf>
    <xf numFmtId="38" fontId="4" fillId="5" borderId="7" xfId="0" applyNumberFormat="1" applyFont="1" applyFill="1" applyBorder="1" applyAlignment="1">
      <alignment horizontal="right"/>
    </xf>
    <xf numFmtId="38" fontId="4" fillId="6" borderId="7" xfId="0" applyNumberFormat="1" applyFont="1" applyFill="1" applyBorder="1" applyAlignment="1">
      <alignment horizontal="right"/>
    </xf>
    <xf numFmtId="0" fontId="4" fillId="0" borderId="4" xfId="0" applyFont="1" applyBorder="1"/>
    <xf numFmtId="166" fontId="4" fillId="5" borderId="7" xfId="0" applyNumberFormat="1" applyFont="1" applyFill="1" applyBorder="1"/>
    <xf numFmtId="166" fontId="4" fillId="6" borderId="7" xfId="0" applyNumberFormat="1" applyFont="1" applyFill="1" applyBorder="1"/>
    <xf numFmtId="166" fontId="4" fillId="8" borderId="3" xfId="0" applyNumberFormat="1" applyFont="1" applyFill="1" applyBorder="1" applyAlignment="1">
      <alignment horizontal="right"/>
    </xf>
    <xf numFmtId="166" fontId="4" fillId="9" borderId="7" xfId="0" applyNumberFormat="1" applyFont="1" applyFill="1" applyBorder="1"/>
    <xf numFmtId="166" fontId="4" fillId="7" borderId="3" xfId="0" applyNumberFormat="1" applyFont="1" applyFill="1" applyBorder="1"/>
    <xf numFmtId="166" fontId="4" fillId="2" borderId="7" xfId="0" applyNumberFormat="1" applyFont="1" applyFill="1" applyBorder="1"/>
    <xf numFmtId="40" fontId="4" fillId="4" borderId="7" xfId="0" applyNumberFormat="1" applyFont="1" applyFill="1" applyBorder="1" applyAlignment="1">
      <alignment horizontal="right"/>
    </xf>
    <xf numFmtId="166" fontId="4" fillId="5" borderId="7" xfId="0" applyNumberFormat="1" applyFont="1" applyFill="1" applyBorder="1" applyAlignment="1">
      <alignment horizontal="right"/>
    </xf>
    <xf numFmtId="166" fontId="4" fillId="6" borderId="7" xfId="0" applyNumberFormat="1" applyFont="1" applyFill="1" applyBorder="1" applyAlignment="1">
      <alignment horizontal="right"/>
    </xf>
    <xf numFmtId="40" fontId="4" fillId="14" borderId="6" xfId="0" applyNumberFormat="1" applyFont="1" applyFill="1" applyBorder="1"/>
    <xf numFmtId="164" fontId="4" fillId="14" borderId="14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center" wrapText="1"/>
    </xf>
    <xf numFmtId="164" fontId="11" fillId="4" borderId="7" xfId="0" applyNumberFormat="1" applyFont="1" applyFill="1" applyBorder="1" applyAlignment="1">
      <alignment horizontal="center" wrapText="1"/>
    </xf>
    <xf numFmtId="164" fontId="1" fillId="4" borderId="25" xfId="0" applyNumberFormat="1" applyFont="1" applyFill="1" applyBorder="1"/>
    <xf numFmtId="164" fontId="9" fillId="4" borderId="33" xfId="0" applyNumberFormat="1" applyFont="1" applyFill="1" applyBorder="1"/>
    <xf numFmtId="164" fontId="0" fillId="12" borderId="13" xfId="0" applyNumberFormat="1" applyFill="1" applyBorder="1"/>
    <xf numFmtId="164" fontId="1" fillId="12" borderId="14" xfId="0" applyNumberFormat="1" applyFont="1" applyFill="1" applyBorder="1" applyAlignment="1">
      <alignment horizontal="center" wrapText="1"/>
    </xf>
    <xf numFmtId="164" fontId="5" fillId="12" borderId="15" xfId="0" applyNumberFormat="1" applyFont="1" applyFill="1" applyBorder="1" applyAlignment="1">
      <alignment horizontal="center" wrapText="1"/>
    </xf>
    <xf numFmtId="164" fontId="5" fillId="11" borderId="15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Alignment="1">
      <alignment horizontal="center" wrapText="1"/>
    </xf>
    <xf numFmtId="164" fontId="1" fillId="14" borderId="14" xfId="0" applyNumberFormat="1" applyFont="1" applyFill="1" applyBorder="1"/>
    <xf numFmtId="38" fontId="1" fillId="11" borderId="12" xfId="0" applyNumberFormat="1" applyFont="1" applyFill="1" applyBorder="1"/>
    <xf numFmtId="38" fontId="1" fillId="11" borderId="0" xfId="0" applyNumberFormat="1" applyFont="1" applyFill="1" applyBorder="1"/>
    <xf numFmtId="38" fontId="1" fillId="12" borderId="12" xfId="0" applyNumberFormat="1" applyFont="1" applyFill="1" applyBorder="1"/>
    <xf numFmtId="38" fontId="1" fillId="12" borderId="18" xfId="0" applyNumberFormat="1" applyFont="1" applyFill="1" applyBorder="1"/>
    <xf numFmtId="0" fontId="23" fillId="0" borderId="0" xfId="0" applyFont="1" applyFill="1" applyBorder="1"/>
    <xf numFmtId="164" fontId="9" fillId="0" borderId="10" xfId="0" applyNumberFormat="1" applyFont="1" applyFill="1" applyBorder="1"/>
    <xf numFmtId="10" fontId="8" fillId="14" borderId="9" xfId="0" applyNumberFormat="1" applyFont="1" applyFill="1" applyBorder="1"/>
    <xf numFmtId="10" fontId="8" fillId="14" borderId="10" xfId="0" applyNumberFormat="1" applyFont="1" applyFill="1" applyBorder="1"/>
    <xf numFmtId="10" fontId="8" fillId="14" borderId="8" xfId="0" applyNumberFormat="1" applyFont="1" applyFill="1" applyBorder="1"/>
    <xf numFmtId="10" fontId="4" fillId="3" borderId="0" xfId="0" applyNumberFormat="1" applyFont="1" applyFill="1" applyBorder="1"/>
    <xf numFmtId="10" fontId="4" fillId="3" borderId="7" xfId="0" applyNumberFormat="1" applyFont="1" applyFill="1" applyBorder="1"/>
    <xf numFmtId="10" fontId="8" fillId="14" borderId="1" xfId="0" applyNumberFormat="1" applyFont="1" applyFill="1" applyBorder="1"/>
    <xf numFmtId="10" fontId="8" fillId="14" borderId="3" xfId="0" applyNumberFormat="1" applyFont="1" applyFill="1" applyBorder="1"/>
    <xf numFmtId="10" fontId="8" fillId="4" borderId="5" xfId="0" applyNumberFormat="1" applyFont="1" applyFill="1" applyBorder="1"/>
    <xf numFmtId="10" fontId="8" fillId="14" borderId="5" xfId="0" applyNumberFormat="1" applyFont="1" applyFill="1" applyBorder="1"/>
    <xf numFmtId="10" fontId="8" fillId="8" borderId="5" xfId="0" applyNumberFormat="1" applyFont="1" applyFill="1" applyBorder="1"/>
    <xf numFmtId="10" fontId="8" fillId="8" borderId="19" xfId="0" applyNumberFormat="1" applyFont="1" applyFill="1" applyBorder="1"/>
    <xf numFmtId="10" fontId="8" fillId="4" borderId="1" xfId="0" applyNumberFormat="1" applyFont="1" applyFill="1" applyBorder="1"/>
    <xf numFmtId="10" fontId="8" fillId="4" borderId="0" xfId="0" applyNumberFormat="1" applyFont="1" applyFill="1" applyBorder="1"/>
    <xf numFmtId="10" fontId="8" fillId="8" borderId="1" xfId="0" applyNumberFormat="1" applyFont="1" applyFill="1" applyBorder="1"/>
    <xf numFmtId="10" fontId="8" fillId="8" borderId="2" xfId="0" applyNumberFormat="1" applyFont="1" applyFill="1" applyBorder="1"/>
    <xf numFmtId="10" fontId="8" fillId="4" borderId="3" xfId="0" applyNumberFormat="1" applyFont="1" applyFill="1" applyBorder="1"/>
    <xf numFmtId="10" fontId="8" fillId="4" borderId="7" xfId="0" applyNumberFormat="1" applyFont="1" applyFill="1" applyBorder="1"/>
    <xf numFmtId="10" fontId="8" fillId="8" borderId="3" xfId="0" applyNumberFormat="1" applyFont="1" applyFill="1" applyBorder="1"/>
    <xf numFmtId="10" fontId="8" fillId="8" borderId="4" xfId="0" applyNumberFormat="1" applyFont="1" applyFill="1" applyBorder="1"/>
    <xf numFmtId="10" fontId="4" fillId="3" borderId="18" xfId="0" applyNumberFormat="1" applyFont="1" applyFill="1" applyBorder="1"/>
    <xf numFmtId="10" fontId="4" fillId="4" borderId="18" xfId="0" applyNumberFormat="1" applyFont="1" applyFill="1" applyBorder="1"/>
    <xf numFmtId="10" fontId="4" fillId="4" borderId="5" xfId="0" applyNumberFormat="1" applyFont="1" applyFill="1" applyBorder="1"/>
    <xf numFmtId="10" fontId="4" fillId="4" borderId="0" xfId="0" applyNumberFormat="1" applyFont="1" applyFill="1" applyBorder="1"/>
    <xf numFmtId="10" fontId="4" fillId="4" borderId="1" xfId="0" applyNumberFormat="1" applyFont="1" applyFill="1" applyBorder="1"/>
    <xf numFmtId="10" fontId="4" fillId="4" borderId="7" xfId="0" applyNumberFormat="1" applyFont="1" applyFill="1" applyBorder="1"/>
    <xf numFmtId="10" fontId="4" fillId="4" borderId="3" xfId="0" applyNumberFormat="1" applyFont="1" applyFill="1" applyBorder="1"/>
    <xf numFmtId="166" fontId="4" fillId="14" borderId="8" xfId="0" applyNumberFormat="1" applyFont="1" applyFill="1" applyBorder="1"/>
    <xf numFmtId="40" fontId="4" fillId="5" borderId="7" xfId="0" applyNumberFormat="1" applyFont="1" applyFill="1" applyBorder="1"/>
    <xf numFmtId="40" fontId="4" fillId="6" borderId="7" xfId="0" applyNumberFormat="1" applyFont="1" applyFill="1" applyBorder="1"/>
    <xf numFmtId="40" fontId="4" fillId="8" borderId="3" xfId="0" applyNumberFormat="1" applyFont="1" applyFill="1" applyBorder="1" applyAlignment="1">
      <alignment horizontal="right"/>
    </xf>
    <xf numFmtId="40" fontId="4" fillId="9" borderId="7" xfId="0" applyNumberFormat="1" applyFont="1" applyFill="1" applyBorder="1"/>
    <xf numFmtId="40" fontId="4" fillId="7" borderId="3" xfId="0" applyNumberFormat="1" applyFont="1" applyFill="1" applyBorder="1"/>
    <xf numFmtId="40" fontId="4" fillId="2" borderId="7" xfId="0" applyNumberFormat="1" applyFont="1" applyFill="1" applyBorder="1"/>
    <xf numFmtId="0" fontId="6" fillId="11" borderId="21" xfId="0" applyFont="1" applyFill="1" applyBorder="1" applyAlignment="1">
      <alignment horizontal="center" wrapText="1"/>
    </xf>
    <xf numFmtId="0" fontId="6" fillId="11" borderId="19" xfId="0" applyFont="1" applyFill="1" applyBorder="1" applyAlignment="1">
      <alignment horizontal="center" wrapText="1"/>
    </xf>
    <xf numFmtId="0" fontId="6" fillId="12" borderId="12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 wrapText="1"/>
    </xf>
    <xf numFmtId="0" fontId="6" fillId="12" borderId="19" xfId="0" applyFont="1" applyFill="1" applyBorder="1" applyAlignment="1">
      <alignment horizontal="center" wrapText="1"/>
    </xf>
    <xf numFmtId="4" fontId="4" fillId="14" borderId="8" xfId="0" applyNumberFormat="1" applyFont="1" applyFill="1" applyBorder="1"/>
    <xf numFmtId="40" fontId="4" fillId="4" borderId="0" xfId="0" applyNumberFormat="1" applyFont="1" applyFill="1" applyAlignment="1">
      <alignment horizontal="right"/>
    </xf>
    <xf numFmtId="40" fontId="4" fillId="4" borderId="0" xfId="0" applyNumberFormat="1" applyFont="1" applyFill="1"/>
    <xf numFmtId="40" fontId="4" fillId="5" borderId="0" xfId="0" applyNumberFormat="1" applyFont="1" applyFill="1" applyAlignment="1">
      <alignment horizontal="right"/>
    </xf>
    <xf numFmtId="40" fontId="4" fillId="5" borderId="0" xfId="0" applyNumberFormat="1" applyFont="1" applyFill="1"/>
    <xf numFmtId="40" fontId="4" fillId="6" borderId="0" xfId="0" applyNumberFormat="1" applyFont="1" applyFill="1" applyAlignment="1">
      <alignment horizontal="right"/>
    </xf>
    <xf numFmtId="40" fontId="4" fillId="6" borderId="0" xfId="0" applyNumberFormat="1" applyFont="1" applyFill="1"/>
    <xf numFmtId="40" fontId="4" fillId="8" borderId="1" xfId="0" applyNumberFormat="1" applyFont="1" applyFill="1" applyBorder="1" applyAlignment="1">
      <alignment horizontal="right"/>
    </xf>
    <xf numFmtId="40" fontId="4" fillId="9" borderId="0" xfId="0" applyNumberFormat="1" applyFont="1" applyFill="1"/>
    <xf numFmtId="40" fontId="4" fillId="7" borderId="1" xfId="0" applyNumberFormat="1" applyFont="1" applyFill="1" applyBorder="1"/>
    <xf numFmtId="40" fontId="4" fillId="2" borderId="0" xfId="0" applyNumberFormat="1" applyFont="1" applyFill="1"/>
    <xf numFmtId="40" fontId="4" fillId="4" borderId="0" xfId="0" applyNumberFormat="1" applyFont="1" applyFill="1" applyBorder="1" applyAlignment="1">
      <alignment horizontal="right"/>
    </xf>
    <xf numFmtId="40" fontId="4" fillId="5" borderId="0" xfId="0" applyNumberFormat="1" applyFont="1" applyFill="1" applyBorder="1" applyAlignment="1">
      <alignment horizontal="right"/>
    </xf>
    <xf numFmtId="40" fontId="4" fillId="5" borderId="0" xfId="0" applyNumberFormat="1" applyFont="1" applyFill="1" applyBorder="1"/>
    <xf numFmtId="40" fontId="4" fillId="6" borderId="0" xfId="0" applyNumberFormat="1" applyFont="1" applyFill="1" applyBorder="1" applyAlignment="1">
      <alignment horizontal="right"/>
    </xf>
    <xf numFmtId="40" fontId="4" fillId="6" borderId="0" xfId="0" applyNumberFormat="1" applyFont="1" applyFill="1" applyBorder="1"/>
    <xf numFmtId="40" fontId="4" fillId="9" borderId="0" xfId="0" applyNumberFormat="1" applyFont="1" applyFill="1" applyBorder="1"/>
    <xf numFmtId="164" fontId="4" fillId="9" borderId="0" xfId="0" applyNumberFormat="1" applyFont="1" applyFill="1" applyBorder="1"/>
    <xf numFmtId="40" fontId="4" fillId="2" borderId="0" xfId="0" applyNumberFormat="1" applyFont="1" applyFill="1" applyBorder="1"/>
    <xf numFmtId="164" fontId="4" fillId="10" borderId="0" xfId="0" applyNumberFormat="1" applyFont="1" applyFill="1" applyBorder="1"/>
    <xf numFmtId="0" fontId="1" fillId="4" borderId="0" xfId="0" applyFont="1" applyFill="1" applyBorder="1" applyAlignment="1">
      <alignment horizontal="center" wrapText="1"/>
    </xf>
    <xf numFmtId="164" fontId="1" fillId="4" borderId="0" xfId="0" applyNumberFormat="1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40" fontId="1" fillId="5" borderId="0" xfId="0" applyNumberFormat="1" applyFont="1" applyFill="1" applyBorder="1"/>
    <xf numFmtId="40" fontId="1" fillId="6" borderId="0" xfId="0" applyNumberFormat="1" applyFont="1" applyFill="1" applyBorder="1"/>
    <xf numFmtId="40" fontId="1" fillId="9" borderId="0" xfId="0" applyNumberFormat="1" applyFont="1" applyFill="1" applyBorder="1"/>
    <xf numFmtId="40" fontId="1" fillId="7" borderId="1" xfId="0" applyNumberFormat="1" applyFont="1" applyFill="1" applyBorder="1"/>
    <xf numFmtId="40" fontId="1" fillId="2" borderId="0" xfId="0" applyNumberFormat="1" applyFont="1" applyFill="1" applyBorder="1"/>
    <xf numFmtId="0" fontId="0" fillId="0" borderId="10" xfId="0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40" fontId="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38" fontId="1" fillId="12" borderId="0" xfId="0" applyNumberFormat="1" applyFont="1" applyFill="1" applyBorder="1"/>
    <xf numFmtId="0" fontId="1" fillId="0" borderId="5" xfId="0" applyFont="1" applyBorder="1"/>
    <xf numFmtId="164" fontId="1" fillId="14" borderId="15" xfId="0" applyNumberFormat="1" applyFont="1" applyFill="1" applyBorder="1"/>
    <xf numFmtId="38" fontId="1" fillId="11" borderId="11" xfId="0" applyNumberFormat="1" applyFont="1" applyFill="1" applyBorder="1"/>
    <xf numFmtId="38" fontId="1" fillId="11" borderId="7" xfId="0" applyNumberFormat="1" applyFont="1" applyFill="1" applyBorder="1"/>
    <xf numFmtId="38" fontId="1" fillId="12" borderId="11" xfId="0" applyNumberFormat="1" applyFont="1" applyFill="1" applyBorder="1"/>
    <xf numFmtId="38" fontId="1" fillId="12" borderId="7" xfId="0" applyNumberFormat="1" applyFont="1" applyFill="1" applyBorder="1"/>
    <xf numFmtId="0" fontId="1" fillId="14" borderId="6" xfId="0" applyFont="1" applyFill="1" applyBorder="1" applyAlignment="1">
      <alignment horizontal="right" wrapText="1"/>
    </xf>
    <xf numFmtId="0" fontId="1" fillId="8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right" wrapText="1"/>
    </xf>
    <xf numFmtId="166" fontId="1" fillId="9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164" fontId="1" fillId="9" borderId="0" xfId="0" applyNumberFormat="1" applyFont="1" applyFill="1" applyBorder="1" applyAlignment="1">
      <alignment horizontal="center" wrapText="1"/>
    </xf>
    <xf numFmtId="164" fontId="1" fillId="10" borderId="0" xfId="0" applyNumberFormat="1" applyFont="1" applyFill="1" applyBorder="1" applyAlignment="1">
      <alignment horizontal="right" wrapText="1"/>
    </xf>
    <xf numFmtId="4" fontId="1" fillId="14" borderId="9" xfId="0" applyNumberFormat="1" applyFont="1" applyFill="1" applyBorder="1"/>
    <xf numFmtId="40" fontId="1" fillId="4" borderId="18" xfId="0" applyNumberFormat="1" applyFont="1" applyFill="1" applyBorder="1"/>
    <xf numFmtId="164" fontId="1" fillId="4" borderId="18" xfId="0" applyNumberFormat="1" applyFont="1" applyFill="1" applyBorder="1"/>
    <xf numFmtId="40" fontId="1" fillId="5" borderId="18" xfId="0" applyNumberFormat="1" applyFont="1" applyFill="1" applyBorder="1" applyAlignment="1">
      <alignment horizontal="right"/>
    </xf>
    <xf numFmtId="40" fontId="1" fillId="5" borderId="18" xfId="0" applyNumberFormat="1" applyFont="1" applyFill="1" applyBorder="1"/>
    <xf numFmtId="40" fontId="1" fillId="6" borderId="18" xfId="0" applyNumberFormat="1" applyFont="1" applyFill="1" applyBorder="1" applyAlignment="1">
      <alignment horizontal="right"/>
    </xf>
    <xf numFmtId="40" fontId="1" fillId="6" borderId="18" xfId="0" applyNumberFormat="1" applyFont="1" applyFill="1" applyBorder="1"/>
    <xf numFmtId="40" fontId="1" fillId="8" borderId="5" xfId="0" applyNumberFormat="1" applyFont="1" applyFill="1" applyBorder="1" applyAlignment="1">
      <alignment horizontal="right"/>
    </xf>
    <xf numFmtId="40" fontId="1" fillId="9" borderId="18" xfId="0" applyNumberFormat="1" applyFont="1" applyFill="1" applyBorder="1"/>
    <xf numFmtId="164" fontId="1" fillId="9" borderId="18" xfId="0" applyNumberFormat="1" applyFont="1" applyFill="1" applyBorder="1"/>
    <xf numFmtId="40" fontId="1" fillId="7" borderId="5" xfId="0" applyNumberFormat="1" applyFont="1" applyFill="1" applyBorder="1"/>
    <xf numFmtId="40" fontId="1" fillId="2" borderId="18" xfId="0" applyNumberFormat="1" applyFont="1" applyFill="1" applyBorder="1"/>
    <xf numFmtId="164" fontId="1" fillId="10" borderId="18" xfId="0" applyNumberFormat="1" applyFont="1" applyFill="1" applyBorder="1"/>
    <xf numFmtId="40" fontId="1" fillId="4" borderId="0" xfId="0" applyNumberFormat="1" applyFont="1" applyFill="1"/>
    <xf numFmtId="0" fontId="0" fillId="13" borderId="34" xfId="0" applyFill="1" applyBorder="1"/>
    <xf numFmtId="164" fontId="0" fillId="13" borderId="34" xfId="0" applyNumberFormat="1" applyFill="1" applyBorder="1"/>
    <xf numFmtId="0" fontId="1" fillId="13" borderId="34" xfId="0" applyFont="1" applyFill="1" applyBorder="1"/>
    <xf numFmtId="40" fontId="0" fillId="13" borderId="34" xfId="0" applyNumberFormat="1" applyFill="1" applyBorder="1"/>
    <xf numFmtId="164" fontId="24" fillId="0" borderId="17" xfId="0" applyNumberFormat="1" applyFont="1" applyFill="1" applyBorder="1" applyAlignment="1">
      <alignment horizontal="center"/>
    </xf>
    <xf numFmtId="164" fontId="4" fillId="14" borderId="15" xfId="0" applyNumberFormat="1" applyFont="1" applyFill="1" applyBorder="1" applyAlignment="1">
      <alignment horizontal="right"/>
    </xf>
    <xf numFmtId="40" fontId="25" fillId="11" borderId="12" xfId="0" applyNumberFormat="1" applyFont="1" applyFill="1" applyBorder="1"/>
    <xf numFmtId="40" fontId="25" fillId="11" borderId="0" xfId="0" applyNumberFormat="1" applyFont="1" applyFill="1" applyBorder="1"/>
    <xf numFmtId="40" fontId="25" fillId="12" borderId="12" xfId="0" applyNumberFormat="1" applyFont="1" applyFill="1" applyBorder="1"/>
    <xf numFmtId="40" fontId="25" fillId="12" borderId="0" xfId="0" applyNumberFormat="1" applyFont="1" applyFill="1" applyBorder="1"/>
    <xf numFmtId="40" fontId="1" fillId="11" borderId="12" xfId="0" applyNumberFormat="1" applyFont="1" applyFill="1" applyBorder="1"/>
    <xf numFmtId="40" fontId="1" fillId="11" borderId="0" xfId="0" applyNumberFormat="1" applyFont="1" applyFill="1" applyBorder="1"/>
    <xf numFmtId="40" fontId="1" fillId="12" borderId="12" xfId="0" applyNumberFormat="1" applyFont="1" applyFill="1" applyBorder="1"/>
    <xf numFmtId="40" fontId="1" fillId="12" borderId="0" xfId="0" applyNumberFormat="1" applyFont="1" applyFill="1" applyBorder="1"/>
    <xf numFmtId="40" fontId="1" fillId="11" borderId="11" xfId="0" applyNumberFormat="1" applyFont="1" applyFill="1" applyBorder="1"/>
    <xf numFmtId="40" fontId="1" fillId="11" borderId="7" xfId="0" applyNumberFormat="1" applyFont="1" applyFill="1" applyBorder="1"/>
    <xf numFmtId="40" fontId="1" fillId="12" borderId="11" xfId="0" applyNumberFormat="1" applyFont="1" applyFill="1" applyBorder="1"/>
    <xf numFmtId="40" fontId="1" fillId="12" borderId="4" xfId="0" applyNumberFormat="1" applyFont="1" applyFill="1" applyBorder="1"/>
    <xf numFmtId="0" fontId="12" fillId="11" borderId="15" xfId="0" applyFont="1" applyFill="1" applyBorder="1" applyAlignment="1">
      <alignment horizontal="center" wrapText="1"/>
    </xf>
    <xf numFmtId="40" fontId="4" fillId="5" borderId="7" xfId="0" applyNumberFormat="1" applyFont="1" applyFill="1" applyBorder="1" applyAlignment="1">
      <alignment horizontal="right"/>
    </xf>
    <xf numFmtId="40" fontId="4" fillId="6" borderId="7" xfId="0" applyNumberFormat="1" applyFont="1" applyFill="1" applyBorder="1" applyAlignment="1">
      <alignment horizontal="right"/>
    </xf>
    <xf numFmtId="4" fontId="4" fillId="14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topLeftCell="A103" zoomScale="90" zoomScaleNormal="90" workbookViewId="0">
      <selection activeCell="J118" sqref="J118"/>
    </sheetView>
  </sheetViews>
  <sheetFormatPr defaultRowHeight="13.2"/>
  <cols>
    <col min="1" max="1" width="50.6640625" customWidth="1"/>
    <col min="2" max="2" width="12.6640625" customWidth="1"/>
    <col min="3" max="4" width="10.6640625" customWidth="1"/>
    <col min="5" max="5" width="10.6640625" style="288" customWidth="1"/>
    <col min="6" max="9" width="10.6640625" customWidth="1"/>
    <col min="10" max="10" width="12.6640625" customWidth="1"/>
    <col min="11" max="22" width="10.6640625" customWidth="1"/>
  </cols>
  <sheetData>
    <row r="1" spans="1:16" ht="21">
      <c r="A1" s="4" t="s">
        <v>523</v>
      </c>
    </row>
    <row r="3" spans="1:16" ht="15.6">
      <c r="A3" s="2" t="s">
        <v>486</v>
      </c>
    </row>
    <row r="4" spans="1:16">
      <c r="A4" s="21"/>
      <c r="B4" s="21"/>
      <c r="C4" s="21"/>
      <c r="D4" s="21"/>
      <c r="E4" s="289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ht="60" customHeight="1">
      <c r="A5" s="335" t="s">
        <v>487</v>
      </c>
      <c r="B5" s="336" t="s">
        <v>477</v>
      </c>
      <c r="C5" s="337" t="s">
        <v>76</v>
      </c>
      <c r="D5" s="338" t="s">
        <v>77</v>
      </c>
      <c r="E5" s="793" t="s">
        <v>78</v>
      </c>
      <c r="F5" s="339" t="s">
        <v>79</v>
      </c>
      <c r="G5" s="339" t="s">
        <v>80</v>
      </c>
      <c r="H5" s="340" t="s">
        <v>81</v>
      </c>
      <c r="I5" s="340" t="s">
        <v>82</v>
      </c>
      <c r="J5" s="341" t="s">
        <v>478</v>
      </c>
      <c r="K5" s="342" t="s">
        <v>475</v>
      </c>
      <c r="L5" s="342" t="s">
        <v>479</v>
      </c>
      <c r="M5" s="343" t="s">
        <v>69</v>
      </c>
      <c r="N5" s="344" t="s">
        <v>480</v>
      </c>
      <c r="O5" s="345" t="s">
        <v>481</v>
      </c>
      <c r="P5" s="346" t="s">
        <v>2</v>
      </c>
    </row>
    <row r="6" spans="1:16" s="168" customFormat="1" ht="16.2" customHeight="1">
      <c r="A6" s="156"/>
      <c r="B6" s="157" t="s">
        <v>9</v>
      </c>
      <c r="C6" s="158" t="s">
        <v>9</v>
      </c>
      <c r="D6" s="159" t="s">
        <v>9</v>
      </c>
      <c r="E6" s="794" t="s">
        <v>1</v>
      </c>
      <c r="F6" s="160" t="s">
        <v>9</v>
      </c>
      <c r="G6" s="160" t="s">
        <v>9</v>
      </c>
      <c r="H6" s="161" t="s">
        <v>9</v>
      </c>
      <c r="I6" s="161" t="s">
        <v>9</v>
      </c>
      <c r="J6" s="162" t="s">
        <v>9</v>
      </c>
      <c r="K6" s="163" t="s">
        <v>9</v>
      </c>
      <c r="L6" s="163" t="s">
        <v>1</v>
      </c>
      <c r="M6" s="164" t="s">
        <v>9</v>
      </c>
      <c r="N6" s="165" t="s">
        <v>9</v>
      </c>
      <c r="O6" s="166" t="s">
        <v>1</v>
      </c>
      <c r="P6" s="167"/>
    </row>
    <row r="7" spans="1:16" s="3" customFormat="1" ht="19.95" customHeight="1">
      <c r="A7" s="96" t="s">
        <v>499</v>
      </c>
      <c r="B7" s="706">
        <v>14827</v>
      </c>
      <c r="C7" s="707">
        <v>14529</v>
      </c>
      <c r="D7" s="708">
        <f t="shared" ref="D7:D23" si="0">B7-C7</f>
        <v>298</v>
      </c>
      <c r="E7" s="104">
        <f t="shared" ref="E7:E14" si="1">B7/C7</f>
        <v>1.020510702732466</v>
      </c>
      <c r="F7" s="709">
        <v>14351</v>
      </c>
      <c r="G7" s="709">
        <f t="shared" ref="G7:G14" si="2">B7-F7</f>
        <v>476</v>
      </c>
      <c r="H7" s="710">
        <v>14607</v>
      </c>
      <c r="I7" s="710">
        <f t="shared" ref="I7:I14" si="3">B7-H7</f>
        <v>220</v>
      </c>
      <c r="J7" s="711">
        <v>14586.485000000001</v>
      </c>
      <c r="K7" s="712">
        <f t="shared" ref="K7:K14" si="4">B7-J7</f>
        <v>240.51499999999942</v>
      </c>
      <c r="L7" s="713">
        <f t="shared" ref="L7:L14" si="5">B7/J7</f>
        <v>1.0164888936573822</v>
      </c>
      <c r="M7" s="714">
        <v>14604.066999999999</v>
      </c>
      <c r="N7" s="715">
        <f t="shared" ref="N7:N14" si="6">B7-M7</f>
        <v>222.9330000000009</v>
      </c>
      <c r="O7" s="716">
        <f t="shared" ref="O7:O14" si="7">B7/M7</f>
        <v>1.0152651312815808</v>
      </c>
      <c r="P7" s="717" t="s">
        <v>115</v>
      </c>
    </row>
    <row r="8" spans="1:16" s="305" customFormat="1" ht="19.95" customHeight="1">
      <c r="A8" s="323" t="s">
        <v>500</v>
      </c>
      <c r="B8" s="303">
        <v>81.77</v>
      </c>
      <c r="C8" s="625" t="s">
        <v>85</v>
      </c>
      <c r="D8" s="304" t="e">
        <f t="shared" si="0"/>
        <v>#VALUE!</v>
      </c>
      <c r="E8" s="272" t="e">
        <f t="shared" si="1"/>
        <v>#VALUE!</v>
      </c>
      <c r="F8" s="298" t="s">
        <v>85</v>
      </c>
      <c r="G8" s="298" t="e">
        <f t="shared" si="2"/>
        <v>#VALUE!</v>
      </c>
      <c r="H8" s="299" t="s">
        <v>85</v>
      </c>
      <c r="I8" s="299" t="e">
        <f t="shared" si="3"/>
        <v>#VALUE!</v>
      </c>
      <c r="J8" s="613">
        <v>81.77</v>
      </c>
      <c r="K8" s="325">
        <f t="shared" si="4"/>
        <v>0</v>
      </c>
      <c r="L8" s="273">
        <f t="shared" si="5"/>
        <v>1</v>
      </c>
      <c r="M8" s="326">
        <v>82.703000000000003</v>
      </c>
      <c r="N8" s="327">
        <f t="shared" si="6"/>
        <v>-0.93300000000000693</v>
      </c>
      <c r="O8" s="328">
        <f t="shared" si="7"/>
        <v>0.98871866800478814</v>
      </c>
      <c r="P8" s="31" t="s">
        <v>71</v>
      </c>
    </row>
    <row r="9" spans="1:16" s="292" customFormat="1" ht="19.95" customHeight="1">
      <c r="A9" s="324" t="s">
        <v>501</v>
      </c>
      <c r="B9" s="293">
        <v>181.3</v>
      </c>
      <c r="C9" s="529">
        <v>177.8</v>
      </c>
      <c r="D9" s="294">
        <f t="shared" si="0"/>
        <v>3.5</v>
      </c>
      <c r="E9" s="795">
        <f t="shared" si="1"/>
        <v>1.0196850393700787</v>
      </c>
      <c r="F9" s="295">
        <v>175.5</v>
      </c>
      <c r="G9" s="295">
        <f t="shared" si="2"/>
        <v>5.8000000000000114</v>
      </c>
      <c r="H9" s="296">
        <v>180</v>
      </c>
      <c r="I9" s="296">
        <f t="shared" si="3"/>
        <v>1.3000000000000114</v>
      </c>
      <c r="J9" s="614">
        <v>178.4</v>
      </c>
      <c r="K9" s="329">
        <f t="shared" si="4"/>
        <v>2.9000000000000057</v>
      </c>
      <c r="L9" s="274">
        <f t="shared" si="5"/>
        <v>1.016255605381166</v>
      </c>
      <c r="M9" s="330">
        <v>176.6</v>
      </c>
      <c r="N9" s="331">
        <f t="shared" si="6"/>
        <v>4.7000000000000171</v>
      </c>
      <c r="O9" s="332">
        <f t="shared" si="7"/>
        <v>1.0266138165345415</v>
      </c>
      <c r="P9" s="214" t="s">
        <v>115</v>
      </c>
    </row>
    <row r="10" spans="1:16" s="3" customFormat="1" ht="19.95" customHeight="1">
      <c r="A10" s="96" t="s">
        <v>502</v>
      </c>
      <c r="B10" s="706">
        <v>4693</v>
      </c>
      <c r="C10" s="707">
        <v>4649</v>
      </c>
      <c r="D10" s="708">
        <f t="shared" si="0"/>
        <v>44</v>
      </c>
      <c r="E10" s="104">
        <f t="shared" si="1"/>
        <v>1.0094644009464402</v>
      </c>
      <c r="F10" s="709">
        <v>4523</v>
      </c>
      <c r="G10" s="709">
        <f t="shared" si="2"/>
        <v>170</v>
      </c>
      <c r="H10" s="710">
        <v>4781</v>
      </c>
      <c r="I10" s="710">
        <f t="shared" si="3"/>
        <v>-88</v>
      </c>
      <c r="J10" s="711">
        <v>4585.9160000000002</v>
      </c>
      <c r="K10" s="712">
        <f t="shared" si="4"/>
        <v>107.08399999999983</v>
      </c>
      <c r="L10" s="713">
        <f t="shared" si="5"/>
        <v>1.0233506239538621</v>
      </c>
      <c r="M10" s="714">
        <v>4391.5529999999999</v>
      </c>
      <c r="N10" s="715">
        <f t="shared" si="6"/>
        <v>301.44700000000012</v>
      </c>
      <c r="O10" s="716">
        <f t="shared" si="7"/>
        <v>1.0686424597403243</v>
      </c>
      <c r="P10" s="717" t="s">
        <v>115</v>
      </c>
    </row>
    <row r="11" spans="1:16" s="305" customFormat="1" ht="19.95" customHeight="1">
      <c r="A11" s="323" t="s">
        <v>503</v>
      </c>
      <c r="B11" s="303">
        <v>88.861999999999995</v>
      </c>
      <c r="C11" s="625" t="s">
        <v>85</v>
      </c>
      <c r="D11" s="304" t="e">
        <f t="shared" si="0"/>
        <v>#VALUE!</v>
      </c>
      <c r="E11" s="272" t="e">
        <f t="shared" si="1"/>
        <v>#VALUE!</v>
      </c>
      <c r="F11" s="298" t="s">
        <v>85</v>
      </c>
      <c r="G11" s="298" t="e">
        <f t="shared" si="2"/>
        <v>#VALUE!</v>
      </c>
      <c r="H11" s="299" t="s">
        <v>85</v>
      </c>
      <c r="I11" s="299" t="e">
        <f t="shared" si="3"/>
        <v>#VALUE!</v>
      </c>
      <c r="J11" s="613">
        <v>88.861999999999995</v>
      </c>
      <c r="K11" s="325">
        <f t="shared" si="4"/>
        <v>0</v>
      </c>
      <c r="L11" s="273">
        <f t="shared" si="5"/>
        <v>1</v>
      </c>
      <c r="M11" s="326">
        <v>89.522000000000006</v>
      </c>
      <c r="N11" s="327">
        <f t="shared" si="6"/>
        <v>-0.6600000000000108</v>
      </c>
      <c r="O11" s="328">
        <f t="shared" si="7"/>
        <v>0.99262751055606435</v>
      </c>
      <c r="P11" s="31" t="s">
        <v>71</v>
      </c>
    </row>
    <row r="12" spans="1:16" s="292" customFormat="1" ht="19.95" customHeight="1">
      <c r="A12" s="324" t="s">
        <v>504</v>
      </c>
      <c r="B12" s="293">
        <v>52.8</v>
      </c>
      <c r="C12" s="529">
        <v>52.2</v>
      </c>
      <c r="D12" s="294">
        <f t="shared" si="0"/>
        <v>0.59999999999999432</v>
      </c>
      <c r="E12" s="795">
        <f t="shared" si="1"/>
        <v>1.0114942528735631</v>
      </c>
      <c r="F12" s="295">
        <v>50.9</v>
      </c>
      <c r="G12" s="295">
        <f t="shared" si="2"/>
        <v>1.8999999999999986</v>
      </c>
      <c r="H12" s="296">
        <v>53.8</v>
      </c>
      <c r="I12" s="296">
        <f t="shared" si="3"/>
        <v>-1</v>
      </c>
      <c r="J12" s="614">
        <v>51.6</v>
      </c>
      <c r="K12" s="329">
        <f t="shared" si="4"/>
        <v>1.1999999999999957</v>
      </c>
      <c r="L12" s="274">
        <f t="shared" si="5"/>
        <v>1.0232558139534882</v>
      </c>
      <c r="M12" s="330">
        <v>49.1</v>
      </c>
      <c r="N12" s="331">
        <f t="shared" si="6"/>
        <v>3.6999999999999957</v>
      </c>
      <c r="O12" s="332">
        <f t="shared" si="7"/>
        <v>1.075356415478615</v>
      </c>
      <c r="P12" s="214" t="s">
        <v>115</v>
      </c>
    </row>
    <row r="13" spans="1:16" s="3" customFormat="1" ht="19.95" customHeight="1">
      <c r="A13" s="718" t="s">
        <v>505</v>
      </c>
      <c r="B13" s="719">
        <v>1876.7850000000001</v>
      </c>
      <c r="C13" s="720" t="s">
        <v>85</v>
      </c>
      <c r="D13" s="721" t="e">
        <f t="shared" si="0"/>
        <v>#VALUE!</v>
      </c>
      <c r="E13" s="722" t="e">
        <f t="shared" si="1"/>
        <v>#VALUE!</v>
      </c>
      <c r="F13" s="723" t="s">
        <v>85</v>
      </c>
      <c r="G13" s="724" t="e">
        <f t="shared" si="2"/>
        <v>#VALUE!</v>
      </c>
      <c r="H13" s="725" t="s">
        <v>85</v>
      </c>
      <c r="I13" s="726" t="e">
        <f t="shared" si="3"/>
        <v>#VALUE!</v>
      </c>
      <c r="J13" s="727">
        <v>1876.7850000000001</v>
      </c>
      <c r="K13" s="728">
        <f t="shared" si="4"/>
        <v>0</v>
      </c>
      <c r="L13" s="729">
        <f t="shared" si="5"/>
        <v>1</v>
      </c>
      <c r="M13" s="730">
        <v>1740.5820000000001</v>
      </c>
      <c r="N13" s="731">
        <f t="shared" si="6"/>
        <v>136.20299999999997</v>
      </c>
      <c r="O13" s="732">
        <f t="shared" si="7"/>
        <v>1.0782514124585914</v>
      </c>
      <c r="P13" s="733" t="s">
        <v>115</v>
      </c>
    </row>
    <row r="14" spans="1:16" s="306" customFormat="1" ht="19.95" customHeight="1">
      <c r="A14" s="306" t="s">
        <v>506</v>
      </c>
      <c r="B14" s="307">
        <v>1189.1990000000001</v>
      </c>
      <c r="C14" s="527" t="s">
        <v>85</v>
      </c>
      <c r="D14" s="308" t="e">
        <f t="shared" si="0"/>
        <v>#VALUE!</v>
      </c>
      <c r="E14" s="309" t="e">
        <f t="shared" si="1"/>
        <v>#VALUE!</v>
      </c>
      <c r="F14" s="532" t="s">
        <v>85</v>
      </c>
      <c r="G14" s="310" t="e">
        <f t="shared" si="2"/>
        <v>#VALUE!</v>
      </c>
      <c r="H14" s="534" t="s">
        <v>85</v>
      </c>
      <c r="I14" s="311" t="e">
        <f t="shared" si="3"/>
        <v>#VALUE!</v>
      </c>
      <c r="J14" s="615">
        <v>1189.1990000000001</v>
      </c>
      <c r="K14" s="312">
        <f t="shared" si="4"/>
        <v>0</v>
      </c>
      <c r="L14" s="313">
        <f t="shared" si="5"/>
        <v>1</v>
      </c>
      <c r="M14" s="187">
        <v>1269.4369999999999</v>
      </c>
      <c r="N14" s="314">
        <f t="shared" si="6"/>
        <v>-80.237999999999829</v>
      </c>
      <c r="O14" s="315">
        <f t="shared" si="7"/>
        <v>0.93679245208702766</v>
      </c>
      <c r="P14" s="188" t="s">
        <v>71</v>
      </c>
    </row>
    <row r="15" spans="1:16" s="306" customFormat="1" ht="19.95" customHeight="1">
      <c r="A15" s="734" t="s">
        <v>507</v>
      </c>
      <c r="B15" s="735">
        <v>661</v>
      </c>
      <c r="C15" s="736" t="s">
        <v>85</v>
      </c>
      <c r="D15" s="737" t="e">
        <f t="shared" si="0"/>
        <v>#VALUE!</v>
      </c>
      <c r="E15" s="738" t="e">
        <f t="shared" ref="E15:E20" si="8">B15/C15</f>
        <v>#VALUE!</v>
      </c>
      <c r="F15" s="739" t="s">
        <v>85</v>
      </c>
      <c r="G15" s="740" t="e">
        <f t="shared" ref="G15:G20" si="9">B15-F15</f>
        <v>#VALUE!</v>
      </c>
      <c r="H15" s="741" t="s">
        <v>85</v>
      </c>
      <c r="I15" s="742" t="e">
        <f t="shared" ref="I15:I20" si="10">B15-H15</f>
        <v>#VALUE!</v>
      </c>
      <c r="J15" s="743">
        <v>661</v>
      </c>
      <c r="K15" s="744">
        <f t="shared" ref="K15:K20" si="11">B15-J15</f>
        <v>0</v>
      </c>
      <c r="L15" s="745">
        <f t="shared" ref="L15:L20" si="12">B15/J15</f>
        <v>1</v>
      </c>
      <c r="M15" s="746">
        <v>750</v>
      </c>
      <c r="N15" s="747">
        <f t="shared" ref="N15:N20" si="13">B15-M15</f>
        <v>-89</v>
      </c>
      <c r="O15" s="748">
        <f t="shared" ref="O15:O20" si="14">B15/M15</f>
        <v>0.8813333333333333</v>
      </c>
      <c r="P15" s="749" t="s">
        <v>71</v>
      </c>
    </row>
    <row r="16" spans="1:16" s="306" customFormat="1" ht="19.95" customHeight="1">
      <c r="A16" s="306" t="s">
        <v>508</v>
      </c>
      <c r="B16" s="307">
        <v>292</v>
      </c>
      <c r="C16" s="527" t="s">
        <v>85</v>
      </c>
      <c r="D16" s="308" t="e">
        <f t="shared" si="0"/>
        <v>#VALUE!</v>
      </c>
      <c r="E16" s="309" t="e">
        <f>B16/C16</f>
        <v>#VALUE!</v>
      </c>
      <c r="F16" s="532" t="s">
        <v>85</v>
      </c>
      <c r="G16" s="310" t="e">
        <f>B16-F16</f>
        <v>#VALUE!</v>
      </c>
      <c r="H16" s="534" t="s">
        <v>85</v>
      </c>
      <c r="I16" s="311" t="e">
        <f>B16-H16</f>
        <v>#VALUE!</v>
      </c>
      <c r="J16" s="615">
        <v>292</v>
      </c>
      <c r="K16" s="312">
        <f>B16-J16</f>
        <v>0</v>
      </c>
      <c r="L16" s="313">
        <f>B16/J16</f>
        <v>1</v>
      </c>
      <c r="M16" s="187">
        <v>292</v>
      </c>
      <c r="N16" s="314">
        <f>B16-M16</f>
        <v>0</v>
      </c>
      <c r="O16" s="315">
        <f>B16/M16</f>
        <v>1</v>
      </c>
      <c r="P16" s="188" t="s">
        <v>71</v>
      </c>
    </row>
    <row r="17" spans="1:16" s="306" customFormat="1" ht="19.95" customHeight="1">
      <c r="A17" s="306" t="s">
        <v>509</v>
      </c>
      <c r="B17" s="307">
        <v>267</v>
      </c>
      <c r="C17" s="527" t="s">
        <v>85</v>
      </c>
      <c r="D17" s="308" t="e">
        <f t="shared" si="0"/>
        <v>#VALUE!</v>
      </c>
      <c r="E17" s="309" t="e">
        <f>B17/C17</f>
        <v>#VALUE!</v>
      </c>
      <c r="F17" s="532" t="s">
        <v>85</v>
      </c>
      <c r="G17" s="310" t="e">
        <f>B17-F17</f>
        <v>#VALUE!</v>
      </c>
      <c r="H17" s="534" t="s">
        <v>85</v>
      </c>
      <c r="I17" s="311" t="e">
        <f>B17-H17</f>
        <v>#VALUE!</v>
      </c>
      <c r="J17" s="615">
        <v>267</v>
      </c>
      <c r="K17" s="312">
        <f>B17-J17</f>
        <v>0</v>
      </c>
      <c r="L17" s="313">
        <f>B17/J17</f>
        <v>1</v>
      </c>
      <c r="M17" s="187">
        <v>258</v>
      </c>
      <c r="N17" s="314">
        <f>B17-M17</f>
        <v>9</v>
      </c>
      <c r="O17" s="315">
        <f>B17/M17</f>
        <v>1.0348837209302326</v>
      </c>
      <c r="P17" s="188" t="s">
        <v>71</v>
      </c>
    </row>
    <row r="18" spans="1:16" s="306" customFormat="1" ht="19.95" customHeight="1">
      <c r="A18" s="306" t="s">
        <v>510</v>
      </c>
      <c r="B18" s="307">
        <v>614.154</v>
      </c>
      <c r="C18" s="527" t="s">
        <v>85</v>
      </c>
      <c r="D18" s="308" t="e">
        <f t="shared" si="0"/>
        <v>#VALUE!</v>
      </c>
      <c r="E18" s="309" t="e">
        <f t="shared" si="8"/>
        <v>#VALUE!</v>
      </c>
      <c r="F18" s="532" t="s">
        <v>85</v>
      </c>
      <c r="G18" s="310" t="e">
        <f t="shared" si="9"/>
        <v>#VALUE!</v>
      </c>
      <c r="H18" s="534" t="s">
        <v>85</v>
      </c>
      <c r="I18" s="311" t="e">
        <f t="shared" si="10"/>
        <v>#VALUE!</v>
      </c>
      <c r="J18" s="615">
        <v>614.154</v>
      </c>
      <c r="K18" s="312">
        <f t="shared" si="11"/>
        <v>0</v>
      </c>
      <c r="L18" s="313">
        <f t="shared" si="12"/>
        <v>1</v>
      </c>
      <c r="M18" s="187">
        <v>416.23599999999999</v>
      </c>
      <c r="N18" s="314">
        <f t="shared" si="13"/>
        <v>197.91800000000001</v>
      </c>
      <c r="O18" s="315">
        <f t="shared" si="14"/>
        <v>1.4754946712922477</v>
      </c>
      <c r="P18" s="188" t="s">
        <v>71</v>
      </c>
    </row>
    <row r="19" spans="1:16" s="306" customFormat="1" ht="19.95" customHeight="1">
      <c r="A19" s="306" t="s">
        <v>511</v>
      </c>
      <c r="B19" s="307">
        <v>583</v>
      </c>
      <c r="C19" s="527" t="s">
        <v>85</v>
      </c>
      <c r="D19" s="308" t="e">
        <f t="shared" si="0"/>
        <v>#VALUE!</v>
      </c>
      <c r="E19" s="309" t="e">
        <f>B19/C19</f>
        <v>#VALUE!</v>
      </c>
      <c r="F19" s="532" t="s">
        <v>85</v>
      </c>
      <c r="G19" s="310" t="e">
        <f>B19-F19</f>
        <v>#VALUE!</v>
      </c>
      <c r="H19" s="534" t="s">
        <v>85</v>
      </c>
      <c r="I19" s="311" t="e">
        <f>B19-H19</f>
        <v>#VALUE!</v>
      </c>
      <c r="J19" s="615">
        <v>583</v>
      </c>
      <c r="K19" s="312">
        <f>B19-J19</f>
        <v>0</v>
      </c>
      <c r="L19" s="313">
        <f>B19/J19</f>
        <v>1</v>
      </c>
      <c r="M19" s="187">
        <v>385</v>
      </c>
      <c r="N19" s="314">
        <f>B19-M19</f>
        <v>198</v>
      </c>
      <c r="O19" s="315">
        <f>B19/M19</f>
        <v>1.5142857142857142</v>
      </c>
      <c r="P19" s="31" t="s">
        <v>71</v>
      </c>
    </row>
    <row r="20" spans="1:16" s="186" customFormat="1" ht="19.95" customHeight="1">
      <c r="A20" s="193" t="s">
        <v>512</v>
      </c>
      <c r="B20" s="307">
        <v>73</v>
      </c>
      <c r="C20" s="528" t="s">
        <v>85</v>
      </c>
      <c r="D20" s="194" t="e">
        <f t="shared" si="0"/>
        <v>#VALUE!</v>
      </c>
      <c r="E20" s="195" t="e">
        <f t="shared" si="8"/>
        <v>#VALUE!</v>
      </c>
      <c r="F20" s="533" t="s">
        <v>85</v>
      </c>
      <c r="G20" s="196" t="e">
        <f t="shared" si="9"/>
        <v>#VALUE!</v>
      </c>
      <c r="H20" s="535" t="s">
        <v>85</v>
      </c>
      <c r="I20" s="197" t="e">
        <f t="shared" si="10"/>
        <v>#VALUE!</v>
      </c>
      <c r="J20" s="615">
        <v>73</v>
      </c>
      <c r="K20" s="198">
        <f t="shared" si="11"/>
        <v>0</v>
      </c>
      <c r="L20" s="199">
        <f t="shared" si="12"/>
        <v>1</v>
      </c>
      <c r="M20" s="187">
        <v>55</v>
      </c>
      <c r="N20" s="200">
        <f t="shared" si="13"/>
        <v>18</v>
      </c>
      <c r="O20" s="201">
        <f t="shared" si="14"/>
        <v>1.3272727272727274</v>
      </c>
      <c r="P20" s="202" t="s">
        <v>71</v>
      </c>
    </row>
    <row r="21" spans="1:16" s="203" customFormat="1" ht="19.95" customHeight="1">
      <c r="A21" s="750" t="s">
        <v>513</v>
      </c>
      <c r="B21" s="751">
        <v>376</v>
      </c>
      <c r="C21" s="752" t="s">
        <v>85</v>
      </c>
      <c r="D21" s="753" t="e">
        <f t="shared" si="0"/>
        <v>#VALUE!</v>
      </c>
      <c r="E21" s="754" t="e">
        <f>B21/C21</f>
        <v>#VALUE!</v>
      </c>
      <c r="F21" s="755" t="s">
        <v>85</v>
      </c>
      <c r="G21" s="756" t="e">
        <f>B21-F21</f>
        <v>#VALUE!</v>
      </c>
      <c r="H21" s="757" t="s">
        <v>85</v>
      </c>
      <c r="I21" s="758" t="e">
        <f>B21-H21</f>
        <v>#VALUE!</v>
      </c>
      <c r="J21" s="759">
        <v>375.38499999999999</v>
      </c>
      <c r="K21" s="760">
        <f>B21-J21</f>
        <v>0.61500000000000909</v>
      </c>
      <c r="L21" s="761">
        <f>B21/J21</f>
        <v>1.0016383179935267</v>
      </c>
      <c r="M21" s="762">
        <v>363.83199999999999</v>
      </c>
      <c r="N21" s="763">
        <f>B21-M21</f>
        <v>12.168000000000006</v>
      </c>
      <c r="O21" s="764">
        <f>B21/M21</f>
        <v>1.0334440071241673</v>
      </c>
      <c r="P21" s="765" t="s">
        <v>71</v>
      </c>
    </row>
    <row r="22" spans="1:16" s="297" customFormat="1" ht="19.95" customHeight="1">
      <c r="A22" s="323" t="s">
        <v>514</v>
      </c>
      <c r="B22" s="668">
        <v>5.2919999999999998</v>
      </c>
      <c r="C22" s="669" t="s">
        <v>85</v>
      </c>
      <c r="D22" s="670" t="e">
        <f t="shared" si="0"/>
        <v>#VALUE!</v>
      </c>
      <c r="E22" s="796" t="e">
        <f>B22/C22</f>
        <v>#VALUE!</v>
      </c>
      <c r="F22" s="671" t="s">
        <v>85</v>
      </c>
      <c r="G22" s="672" t="e">
        <f>B22-F22</f>
        <v>#VALUE!</v>
      </c>
      <c r="H22" s="673" t="s">
        <v>85</v>
      </c>
      <c r="I22" s="674" t="e">
        <f>B22-H22</f>
        <v>#VALUE!</v>
      </c>
      <c r="J22" s="675">
        <v>5.2919999999999998</v>
      </c>
      <c r="K22" s="676">
        <f>B22-J22</f>
        <v>0</v>
      </c>
      <c r="L22" s="677">
        <f>B22/J22</f>
        <v>1</v>
      </c>
      <c r="M22" s="678">
        <v>5.0449999999999999</v>
      </c>
      <c r="N22" s="679">
        <f>B22-M22</f>
        <v>0.24699999999999989</v>
      </c>
      <c r="O22" s="680">
        <f>B22/M22</f>
        <v>1.0489593657086225</v>
      </c>
      <c r="P22" s="681" t="s">
        <v>71</v>
      </c>
    </row>
    <row r="23" spans="1:16" s="292" customFormat="1" ht="19.95" customHeight="1">
      <c r="A23" s="324" t="s">
        <v>515</v>
      </c>
      <c r="B23" s="293">
        <v>71.099999999999994</v>
      </c>
      <c r="C23" s="529" t="s">
        <v>85</v>
      </c>
      <c r="D23" s="294" t="e">
        <f t="shared" si="0"/>
        <v>#VALUE!</v>
      </c>
      <c r="E23" s="795" t="e">
        <f>B23/C23</f>
        <v>#VALUE!</v>
      </c>
      <c r="F23" s="536" t="s">
        <v>85</v>
      </c>
      <c r="G23" s="295" t="e">
        <f>B23-F23</f>
        <v>#VALUE!</v>
      </c>
      <c r="H23" s="538" t="s">
        <v>85</v>
      </c>
      <c r="I23" s="296" t="e">
        <f>B23-H23</f>
        <v>#VALUE!</v>
      </c>
      <c r="J23" s="614">
        <v>70.900000000000006</v>
      </c>
      <c r="K23" s="329">
        <f>B23-J23</f>
        <v>0.19999999999998863</v>
      </c>
      <c r="L23" s="274">
        <f>B23/J23</f>
        <v>1.0028208744710858</v>
      </c>
      <c r="M23" s="330">
        <v>72.099999999999994</v>
      </c>
      <c r="N23" s="331">
        <f>B23-M23</f>
        <v>-1</v>
      </c>
      <c r="O23" s="332">
        <f>B23/M23</f>
        <v>0.98613037447988905</v>
      </c>
      <c r="P23" s="214" t="s">
        <v>71</v>
      </c>
    </row>
    <row r="24" spans="1:16" s="1" customFormat="1" ht="19.95" customHeight="1">
      <c r="A24" s="79"/>
      <c r="B24" s="141" t="s">
        <v>14</v>
      </c>
      <c r="C24" s="142" t="s">
        <v>14</v>
      </c>
      <c r="D24" s="142" t="s">
        <v>14</v>
      </c>
      <c r="E24" s="143" t="s">
        <v>1</v>
      </c>
      <c r="F24" s="144" t="s">
        <v>14</v>
      </c>
      <c r="G24" s="144" t="s">
        <v>14</v>
      </c>
      <c r="H24" s="145" t="s">
        <v>14</v>
      </c>
      <c r="I24" s="145" t="s">
        <v>14</v>
      </c>
      <c r="J24" s="146" t="s">
        <v>14</v>
      </c>
      <c r="K24" s="147" t="s">
        <v>14</v>
      </c>
      <c r="L24" s="148" t="s">
        <v>1</v>
      </c>
      <c r="M24" s="82" t="s">
        <v>14</v>
      </c>
      <c r="N24" s="82" t="s">
        <v>14</v>
      </c>
      <c r="O24" s="83" t="s">
        <v>1</v>
      </c>
      <c r="P24" s="80"/>
    </row>
    <row r="25" spans="1:16" ht="19.95" customHeight="1">
      <c r="A25" s="123" t="s">
        <v>516</v>
      </c>
      <c r="B25" s="87">
        <v>19.68</v>
      </c>
      <c r="C25" s="124" t="s">
        <v>85</v>
      </c>
      <c r="D25" s="125" t="e">
        <f>B25-C25</f>
        <v>#VALUE!</v>
      </c>
      <c r="E25" s="126" t="e">
        <f>B25/C25</f>
        <v>#VALUE!</v>
      </c>
      <c r="F25" s="127" t="s">
        <v>85</v>
      </c>
      <c r="G25" s="128" t="e">
        <f>B25-F25</f>
        <v>#VALUE!</v>
      </c>
      <c r="H25" s="129" t="s">
        <v>85</v>
      </c>
      <c r="I25" s="130" t="e">
        <f>B25-H25</f>
        <v>#VALUE!</v>
      </c>
      <c r="J25" s="705">
        <v>19.239999999999998</v>
      </c>
      <c r="K25" s="131">
        <f>B25-J25</f>
        <v>0.44000000000000128</v>
      </c>
      <c r="L25" s="132">
        <f>B25/J25</f>
        <v>1.0228690228690229</v>
      </c>
      <c r="M25" s="133">
        <v>20.92</v>
      </c>
      <c r="N25" s="134">
        <f>B25-M25</f>
        <v>-1.240000000000002</v>
      </c>
      <c r="O25" s="135">
        <f>B25/M25</f>
        <v>0.94072657743785837</v>
      </c>
      <c r="P25" s="136" t="s">
        <v>71</v>
      </c>
    </row>
    <row r="26" spans="1:16" s="880" customFormat="1" ht="19.95" customHeight="1">
      <c r="A26" s="26"/>
      <c r="B26" s="881"/>
      <c r="C26" s="878"/>
      <c r="D26" s="86"/>
      <c r="E26" s="85"/>
      <c r="F26" s="879"/>
      <c r="G26" s="119"/>
      <c r="H26" s="879"/>
      <c r="I26" s="119"/>
      <c r="J26" s="879"/>
      <c r="K26" s="119"/>
      <c r="L26" s="85"/>
      <c r="M26" s="119"/>
      <c r="N26" s="119"/>
      <c r="O26" s="85"/>
      <c r="P26" s="882"/>
    </row>
    <row r="27" spans="1:16" ht="15.6">
      <c r="A27" s="2" t="s">
        <v>489</v>
      </c>
    </row>
    <row r="28" spans="1:16">
      <c r="A28" s="21"/>
      <c r="B28" s="21"/>
      <c r="C28" s="21"/>
      <c r="D28" s="21"/>
      <c r="E28" s="289"/>
      <c r="F28" s="21"/>
      <c r="G28" s="21"/>
    </row>
    <row r="29" spans="1:16" ht="24.9" customHeight="1">
      <c r="B29" s="41"/>
      <c r="C29" s="842" t="s">
        <v>3</v>
      </c>
      <c r="D29" s="843"/>
      <c r="E29" s="797"/>
      <c r="F29" s="844" t="s">
        <v>6</v>
      </c>
      <c r="G29" s="845"/>
      <c r="H29" s="18"/>
    </row>
    <row r="30" spans="1:16" ht="60.6">
      <c r="A30" s="5" t="s">
        <v>68</v>
      </c>
      <c r="B30" s="42" t="s">
        <v>8</v>
      </c>
      <c r="C30" s="35" t="s">
        <v>4</v>
      </c>
      <c r="D30" s="36" t="s">
        <v>5</v>
      </c>
      <c r="E30" s="798" t="s">
        <v>7</v>
      </c>
      <c r="F30" s="38" t="s">
        <v>12</v>
      </c>
      <c r="G30" s="39" t="s">
        <v>13</v>
      </c>
      <c r="H30" s="18"/>
    </row>
    <row r="31" spans="1:16" ht="16.2" customHeight="1">
      <c r="A31" s="10"/>
      <c r="B31" s="43" t="s">
        <v>1</v>
      </c>
      <c r="C31" s="37" t="s">
        <v>52</v>
      </c>
      <c r="D31" s="32" t="s">
        <v>0</v>
      </c>
      <c r="E31" s="799" t="s">
        <v>1</v>
      </c>
      <c r="F31" s="40" t="s">
        <v>9</v>
      </c>
      <c r="G31" s="33" t="s">
        <v>9</v>
      </c>
      <c r="H31" s="482" t="s">
        <v>91</v>
      </c>
    </row>
    <row r="32" spans="1:16" s="3" customFormat="1" ht="25.05" customHeight="1">
      <c r="A32" s="3" t="s">
        <v>499</v>
      </c>
      <c r="B32" s="766">
        <v>4.4999999999999998E-2</v>
      </c>
      <c r="C32" s="803">
        <f>B7*(1-B32)</f>
        <v>14159.785</v>
      </c>
      <c r="D32" s="804">
        <f>B7*(1+B32)</f>
        <v>15494.214999999998</v>
      </c>
      <c r="E32" s="766">
        <v>7.5999999999999998E-2</v>
      </c>
      <c r="F32" s="805">
        <f>B7*(1-E32)</f>
        <v>13700.148000000001</v>
      </c>
      <c r="G32" s="883">
        <f>B7*(1+E32)</f>
        <v>15953.852000000001</v>
      </c>
      <c r="H32" s="884" t="s">
        <v>90</v>
      </c>
    </row>
    <row r="33" spans="1:16" s="3" customFormat="1" ht="25.05" customHeight="1">
      <c r="A33" s="3" t="s">
        <v>502</v>
      </c>
      <c r="B33" s="766">
        <v>5.0999999999999997E-2</v>
      </c>
      <c r="C33" s="803">
        <f>B10*(1-B33)</f>
        <v>4453.6570000000002</v>
      </c>
      <c r="D33" s="804">
        <f>B10*(1+B33)</f>
        <v>4932.3429999999998</v>
      </c>
      <c r="E33" s="766">
        <v>8.6999999999999994E-2</v>
      </c>
      <c r="F33" s="805">
        <f>B10*(1-E33)</f>
        <v>4284.7089999999998</v>
      </c>
      <c r="G33" s="883">
        <f>B10*(1+E33)</f>
        <v>5101.2910000000002</v>
      </c>
      <c r="H33" s="28" t="s">
        <v>90</v>
      </c>
    </row>
    <row r="34" spans="1:16" s="3" customFormat="1" ht="25.05" customHeight="1">
      <c r="A34" s="3" t="s">
        <v>505</v>
      </c>
      <c r="B34" s="766">
        <v>1.9E-2</v>
      </c>
      <c r="C34" s="803">
        <f>B13*(1-B34)</f>
        <v>1841.1260850000001</v>
      </c>
      <c r="D34" s="804">
        <f>B13*(1+B34)</f>
        <v>1912.4439149999998</v>
      </c>
      <c r="E34" s="766">
        <v>3.2000000000000001E-2</v>
      </c>
      <c r="F34" s="805">
        <f>B13*(1-E34)</f>
        <v>1816.7278799999999</v>
      </c>
      <c r="G34" s="883">
        <f>B13*(1+E34)</f>
        <v>1936.8421200000003</v>
      </c>
      <c r="H34" s="28" t="s">
        <v>90</v>
      </c>
    </row>
    <row r="35" spans="1:16" s="3" customFormat="1" ht="25.05" customHeight="1">
      <c r="A35" s="34" t="s">
        <v>513</v>
      </c>
      <c r="B35" s="767">
        <v>6.2E-2</v>
      </c>
      <c r="C35" s="886">
        <f>B21*(1-B35)</f>
        <v>352.68799999999999</v>
      </c>
      <c r="D35" s="887">
        <f>B21*(1+B35)</f>
        <v>399.31200000000001</v>
      </c>
      <c r="E35" s="767">
        <v>0.105</v>
      </c>
      <c r="F35" s="888">
        <f>B21*(1-E35)</f>
        <v>336.52</v>
      </c>
      <c r="G35" s="889">
        <f>B21*(1+E35)</f>
        <v>415.48</v>
      </c>
      <c r="H35" s="28" t="s">
        <v>90</v>
      </c>
    </row>
    <row r="36" spans="1:16" ht="25.05" customHeight="1">
      <c r="A36" s="84"/>
      <c r="B36" s="915" t="s">
        <v>1</v>
      </c>
      <c r="C36" s="82" t="s">
        <v>14</v>
      </c>
      <c r="D36" s="82" t="s">
        <v>14</v>
      </c>
      <c r="E36" s="915" t="s">
        <v>1</v>
      </c>
      <c r="F36" s="82" t="s">
        <v>14</v>
      </c>
      <c r="G36" s="82" t="s">
        <v>14</v>
      </c>
    </row>
    <row r="37" spans="1:16" ht="25.05" customHeight="1">
      <c r="A37" s="46" t="s">
        <v>516</v>
      </c>
      <c r="B37" s="767">
        <v>6.0999999999999999E-2</v>
      </c>
      <c r="C37" s="70">
        <f>B25*(1-B37)</f>
        <v>18.479520000000001</v>
      </c>
      <c r="D37" s="71">
        <f>B25*(1+B37)</f>
        <v>20.880479999999999</v>
      </c>
      <c r="E37" s="767">
        <v>0.10299999999999999</v>
      </c>
      <c r="F37" s="72">
        <f>B25*(1-E37)</f>
        <v>17.65296</v>
      </c>
      <c r="G37" s="137">
        <f>B25*(1+E37)</f>
        <v>21.707039999999999</v>
      </c>
      <c r="H37" s="28" t="s">
        <v>90</v>
      </c>
    </row>
    <row r="38" spans="1:16" s="880" customFormat="1">
      <c r="A38" s="26"/>
      <c r="B38" s="85"/>
      <c r="C38" s="119"/>
      <c r="D38" s="119"/>
      <c r="E38" s="85"/>
      <c r="F38" s="119"/>
      <c r="G38" s="119"/>
      <c r="H38" s="26"/>
    </row>
    <row r="39" spans="1:16" s="880" customFormat="1">
      <c r="A39" s="26"/>
      <c r="B39" s="85"/>
      <c r="C39" s="119"/>
      <c r="D39" s="119"/>
      <c r="E39" s="85"/>
      <c r="F39" s="119"/>
      <c r="G39" s="119"/>
      <c r="H39" s="26"/>
    </row>
    <row r="40" spans="1:16" s="911" customFormat="1" ht="13.8" thickBot="1">
      <c r="A40" s="913"/>
      <c r="B40" s="912"/>
      <c r="C40" s="914"/>
      <c r="D40" s="914"/>
      <c r="E40" s="912"/>
      <c r="F40" s="914"/>
      <c r="G40" s="914"/>
      <c r="H40" s="913"/>
    </row>
    <row r="41" spans="1:16" ht="21.6" thickTop="1">
      <c r="A41" s="4" t="s">
        <v>524</v>
      </c>
    </row>
    <row r="43" spans="1:16" ht="15.6">
      <c r="A43" s="2" t="s">
        <v>482</v>
      </c>
    </row>
    <row r="44" spans="1:16">
      <c r="A44" s="21"/>
      <c r="B44" s="21"/>
      <c r="C44" s="21"/>
      <c r="D44" s="21"/>
      <c r="E44" s="289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6" ht="49.95" customHeight="1">
      <c r="A45" s="5" t="s">
        <v>11</v>
      </c>
      <c r="B45" s="19" t="s">
        <v>483</v>
      </c>
      <c r="C45" s="170" t="s">
        <v>76</v>
      </c>
      <c r="D45" s="171" t="s">
        <v>77</v>
      </c>
      <c r="E45" s="801" t="s">
        <v>78</v>
      </c>
      <c r="F45" s="172" t="s">
        <v>79</v>
      </c>
      <c r="G45" s="172" t="s">
        <v>80</v>
      </c>
      <c r="H45" s="173" t="s">
        <v>81</v>
      </c>
      <c r="I45" s="173" t="s">
        <v>82</v>
      </c>
      <c r="J45" s="122" t="s">
        <v>495</v>
      </c>
      <c r="K45" s="169" t="s">
        <v>476</v>
      </c>
      <c r="L45" s="169" t="s">
        <v>479</v>
      </c>
      <c r="M45" s="174" t="s">
        <v>10</v>
      </c>
      <c r="N45" s="175" t="s">
        <v>89</v>
      </c>
      <c r="O45" s="176" t="s">
        <v>484</v>
      </c>
      <c r="P45" s="29" t="s">
        <v>2</v>
      </c>
    </row>
    <row r="46" spans="1:16" s="168" customFormat="1" ht="16.2" customHeight="1">
      <c r="A46" s="156"/>
      <c r="B46" s="157" t="s">
        <v>9</v>
      </c>
      <c r="C46" s="158" t="s">
        <v>9</v>
      </c>
      <c r="D46" s="159" t="s">
        <v>9</v>
      </c>
      <c r="E46" s="794" t="s">
        <v>1</v>
      </c>
      <c r="F46" s="160" t="s">
        <v>9</v>
      </c>
      <c r="G46" s="160" t="s">
        <v>9</v>
      </c>
      <c r="H46" s="161" t="s">
        <v>9</v>
      </c>
      <c r="I46" s="161" t="s">
        <v>9</v>
      </c>
      <c r="J46" s="162" t="s">
        <v>9</v>
      </c>
      <c r="K46" s="163" t="s">
        <v>9</v>
      </c>
      <c r="L46" s="163" t="s">
        <v>1</v>
      </c>
      <c r="M46" s="164" t="s">
        <v>9</v>
      </c>
      <c r="N46" s="165" t="s">
        <v>9</v>
      </c>
      <c r="O46" s="166" t="s">
        <v>1</v>
      </c>
      <c r="P46" s="167"/>
    </row>
    <row r="47" spans="1:16" ht="19.95" customHeight="1">
      <c r="A47" s="215" t="s">
        <v>518</v>
      </c>
      <c r="B47" s="216">
        <v>2002</v>
      </c>
      <c r="C47" s="542">
        <v>2028</v>
      </c>
      <c r="D47" s="217">
        <f t="shared" ref="D47:D54" si="15">B47-C47</f>
        <v>-26</v>
      </c>
      <c r="E47" s="218">
        <f t="shared" ref="E47:E54" si="16">B47/C47</f>
        <v>0.98717948717948723</v>
      </c>
      <c r="F47" s="543">
        <v>1977</v>
      </c>
      <c r="G47" s="219">
        <f>B47-F47</f>
        <v>25</v>
      </c>
      <c r="H47" s="544">
        <v>2154</v>
      </c>
      <c r="I47" s="220">
        <f>B47-H47</f>
        <v>-152</v>
      </c>
      <c r="J47" s="620">
        <v>2027</v>
      </c>
      <c r="K47" s="221">
        <f t="shared" ref="K47:K54" si="17">B47-J47</f>
        <v>-25</v>
      </c>
      <c r="L47" s="222">
        <f t="shared" ref="L47:L54" si="18">B47/J47</f>
        <v>0.98766650222002961</v>
      </c>
      <c r="M47" s="223">
        <v>2293</v>
      </c>
      <c r="N47" s="224">
        <f t="shared" ref="N47:N54" si="19">B47-M47</f>
        <v>-291</v>
      </c>
      <c r="O47" s="225">
        <f t="shared" ref="O47:O54" si="20">B47/M47</f>
        <v>0.87309201918883561</v>
      </c>
      <c r="P47" s="226" t="s">
        <v>115</v>
      </c>
    </row>
    <row r="48" spans="1:16" s="96" customFormat="1" ht="19.95" customHeight="1">
      <c r="A48" s="347" t="s">
        <v>499</v>
      </c>
      <c r="B48" s="768">
        <v>1774</v>
      </c>
      <c r="C48" s="769">
        <v>1639</v>
      </c>
      <c r="D48" s="769">
        <f t="shared" si="15"/>
        <v>135</v>
      </c>
      <c r="E48" s="351">
        <f t="shared" si="16"/>
        <v>1.0823672971323979</v>
      </c>
      <c r="F48" s="770">
        <v>1477</v>
      </c>
      <c r="G48" s="770">
        <f>B48-F48</f>
        <v>297</v>
      </c>
      <c r="H48" s="771">
        <v>1785</v>
      </c>
      <c r="I48" s="771">
        <f>B48-H48</f>
        <v>-11</v>
      </c>
      <c r="J48" s="772">
        <v>1684</v>
      </c>
      <c r="K48" s="773">
        <f t="shared" si="17"/>
        <v>90</v>
      </c>
      <c r="L48" s="774">
        <f t="shared" si="18"/>
        <v>1.0534441805225654</v>
      </c>
      <c r="M48" s="775">
        <f>B47</f>
        <v>2002</v>
      </c>
      <c r="N48" s="776">
        <f t="shared" si="19"/>
        <v>-228</v>
      </c>
      <c r="O48" s="777">
        <f t="shared" si="20"/>
        <v>0.88611388611388608</v>
      </c>
      <c r="P48" s="462" t="s">
        <v>115</v>
      </c>
    </row>
    <row r="49" spans="1:16" ht="19.95" customHeight="1">
      <c r="A49" s="3" t="s">
        <v>519</v>
      </c>
      <c r="B49" s="78">
        <v>395</v>
      </c>
      <c r="C49" s="542">
        <v>426</v>
      </c>
      <c r="D49" s="47">
        <f t="shared" si="15"/>
        <v>-31</v>
      </c>
      <c r="E49" s="7">
        <f t="shared" si="16"/>
        <v>0.92723004694835676</v>
      </c>
      <c r="F49" s="543">
        <v>400</v>
      </c>
      <c r="G49" s="48">
        <f t="shared" ref="G49:G56" si="21">B49-F49</f>
        <v>-5</v>
      </c>
      <c r="H49" s="544">
        <v>472</v>
      </c>
      <c r="I49" s="49">
        <f t="shared" ref="I49:I56" si="22">B49-H49</f>
        <v>-77</v>
      </c>
      <c r="J49" s="621">
        <v>430</v>
      </c>
      <c r="K49" s="50">
        <f t="shared" si="17"/>
        <v>-35</v>
      </c>
      <c r="L49" s="12">
        <f t="shared" si="18"/>
        <v>0.91860465116279066</v>
      </c>
      <c r="M49" s="51">
        <v>302</v>
      </c>
      <c r="N49" s="52">
        <f t="shared" si="19"/>
        <v>93</v>
      </c>
      <c r="O49" s="15">
        <f t="shared" si="20"/>
        <v>1.3079470198675496</v>
      </c>
      <c r="P49" s="31" t="s">
        <v>115</v>
      </c>
    </row>
    <row r="50" spans="1:16" s="96" customFormat="1" ht="19.95" customHeight="1">
      <c r="A50" s="347" t="s">
        <v>502</v>
      </c>
      <c r="B50" s="768">
        <v>845</v>
      </c>
      <c r="C50" s="769">
        <v>830</v>
      </c>
      <c r="D50" s="769">
        <f t="shared" si="15"/>
        <v>15</v>
      </c>
      <c r="E50" s="351">
        <f t="shared" si="16"/>
        <v>1.0180722891566265</v>
      </c>
      <c r="F50" s="770">
        <v>722</v>
      </c>
      <c r="G50" s="770">
        <f>B50-F50</f>
        <v>123</v>
      </c>
      <c r="H50" s="771">
        <v>1000</v>
      </c>
      <c r="I50" s="771">
        <f>B50-H50</f>
        <v>-155</v>
      </c>
      <c r="J50" s="772">
        <v>785</v>
      </c>
      <c r="K50" s="773">
        <f t="shared" si="17"/>
        <v>60</v>
      </c>
      <c r="L50" s="774">
        <f t="shared" si="18"/>
        <v>1.0764331210191083</v>
      </c>
      <c r="M50" s="775">
        <f>B49</f>
        <v>395</v>
      </c>
      <c r="N50" s="776">
        <f t="shared" si="19"/>
        <v>450</v>
      </c>
      <c r="O50" s="777">
        <f t="shared" si="20"/>
        <v>2.1392405063291138</v>
      </c>
      <c r="P50" s="462" t="s">
        <v>115</v>
      </c>
    </row>
    <row r="51" spans="1:16" ht="19.95" customHeight="1">
      <c r="A51" s="3" t="s">
        <v>520</v>
      </c>
      <c r="B51" s="78">
        <v>1100</v>
      </c>
      <c r="C51" s="55" t="s">
        <v>85</v>
      </c>
      <c r="D51" s="47" t="e">
        <f t="shared" si="15"/>
        <v>#VALUE!</v>
      </c>
      <c r="E51" s="7" t="e">
        <f t="shared" si="16"/>
        <v>#VALUE!</v>
      </c>
      <c r="F51" s="54" t="s">
        <v>85</v>
      </c>
      <c r="G51" s="48" t="e">
        <f t="shared" si="21"/>
        <v>#VALUE!</v>
      </c>
      <c r="H51" s="53" t="s">
        <v>85</v>
      </c>
      <c r="I51" s="49" t="e">
        <f t="shared" si="22"/>
        <v>#VALUE!</v>
      </c>
      <c r="J51" s="621">
        <v>1100</v>
      </c>
      <c r="K51" s="50">
        <f t="shared" si="17"/>
        <v>0</v>
      </c>
      <c r="L51" s="12">
        <f t="shared" si="18"/>
        <v>1</v>
      </c>
      <c r="M51" s="51">
        <v>1181</v>
      </c>
      <c r="N51" s="52">
        <f t="shared" si="19"/>
        <v>-81</v>
      </c>
      <c r="O51" s="15">
        <f t="shared" si="20"/>
        <v>0.93141405588484338</v>
      </c>
      <c r="P51" s="31" t="s">
        <v>115</v>
      </c>
    </row>
    <row r="52" spans="1:16" s="96" customFormat="1" ht="19.95" customHeight="1">
      <c r="A52" s="347" t="s">
        <v>505</v>
      </c>
      <c r="B52" s="768">
        <v>935</v>
      </c>
      <c r="C52" s="769">
        <v>938</v>
      </c>
      <c r="D52" s="769">
        <f t="shared" si="15"/>
        <v>-3</v>
      </c>
      <c r="E52" s="351">
        <f t="shared" si="16"/>
        <v>0.99680170575692961</v>
      </c>
      <c r="F52" s="770">
        <v>885</v>
      </c>
      <c r="G52" s="770">
        <f>B52-F52</f>
        <v>50</v>
      </c>
      <c r="H52" s="771">
        <v>999</v>
      </c>
      <c r="I52" s="771">
        <f>B52-H52</f>
        <v>-64</v>
      </c>
      <c r="J52" s="772">
        <v>935</v>
      </c>
      <c r="K52" s="773">
        <f t="shared" si="17"/>
        <v>0</v>
      </c>
      <c r="L52" s="774">
        <f t="shared" si="18"/>
        <v>1</v>
      </c>
      <c r="M52" s="775">
        <f>B51</f>
        <v>1100</v>
      </c>
      <c r="N52" s="776">
        <f t="shared" si="19"/>
        <v>-165</v>
      </c>
      <c r="O52" s="777">
        <f t="shared" si="20"/>
        <v>0.85</v>
      </c>
      <c r="P52" s="462" t="s">
        <v>115</v>
      </c>
    </row>
    <row r="53" spans="1:16" ht="19.95" customHeight="1">
      <c r="A53" s="3" t="s">
        <v>521</v>
      </c>
      <c r="B53" s="78">
        <v>49</v>
      </c>
      <c r="C53" s="55" t="s">
        <v>85</v>
      </c>
      <c r="D53" s="47" t="e">
        <f t="shared" si="15"/>
        <v>#VALUE!</v>
      </c>
      <c r="E53" s="7" t="e">
        <f t="shared" si="16"/>
        <v>#VALUE!</v>
      </c>
      <c r="F53" s="54" t="s">
        <v>85</v>
      </c>
      <c r="G53" s="48" t="e">
        <f t="shared" si="21"/>
        <v>#VALUE!</v>
      </c>
      <c r="H53" s="53" t="s">
        <v>85</v>
      </c>
      <c r="I53" s="49" t="e">
        <f t="shared" si="22"/>
        <v>#VALUE!</v>
      </c>
      <c r="J53" s="621">
        <v>44</v>
      </c>
      <c r="K53" s="50">
        <f t="shared" si="17"/>
        <v>5</v>
      </c>
      <c r="L53" s="12">
        <f t="shared" si="18"/>
        <v>1.1136363636363635</v>
      </c>
      <c r="M53" s="51">
        <v>33</v>
      </c>
      <c r="N53" s="52">
        <f t="shared" si="19"/>
        <v>16</v>
      </c>
      <c r="O53" s="15">
        <f t="shared" si="20"/>
        <v>1.4848484848484849</v>
      </c>
      <c r="P53" s="31" t="s">
        <v>71</v>
      </c>
    </row>
    <row r="54" spans="1:16" s="347" customFormat="1" ht="19.95" customHeight="1">
      <c r="A54" s="347" t="s">
        <v>522</v>
      </c>
      <c r="B54" s="768">
        <v>46</v>
      </c>
      <c r="C54" s="778" t="s">
        <v>85</v>
      </c>
      <c r="D54" s="769" t="e">
        <f t="shared" si="15"/>
        <v>#VALUE!</v>
      </c>
      <c r="E54" s="351" t="e">
        <f t="shared" si="16"/>
        <v>#VALUE!</v>
      </c>
      <c r="F54" s="779" t="s">
        <v>85</v>
      </c>
      <c r="G54" s="770" t="e">
        <f>B54-F54</f>
        <v>#VALUE!</v>
      </c>
      <c r="H54" s="780" t="s">
        <v>85</v>
      </c>
      <c r="I54" s="771" t="e">
        <f>B54-H54</f>
        <v>#VALUE!</v>
      </c>
      <c r="J54" s="772">
        <v>40</v>
      </c>
      <c r="K54" s="773">
        <f t="shared" si="17"/>
        <v>6</v>
      </c>
      <c r="L54" s="774">
        <f t="shared" si="18"/>
        <v>1.1499999999999999</v>
      </c>
      <c r="M54" s="775">
        <f>B53</f>
        <v>49</v>
      </c>
      <c r="N54" s="776">
        <f t="shared" si="19"/>
        <v>-3</v>
      </c>
      <c r="O54" s="777">
        <f t="shared" si="20"/>
        <v>0.93877551020408168</v>
      </c>
      <c r="P54" s="462" t="s">
        <v>71</v>
      </c>
    </row>
    <row r="55" spans="1:16" s="1" customFormat="1" ht="19.95" customHeight="1">
      <c r="A55" s="189"/>
      <c r="B55" s="190" t="s">
        <v>14</v>
      </c>
      <c r="C55" s="190" t="s">
        <v>14</v>
      </c>
      <c r="D55" s="190" t="s">
        <v>14</v>
      </c>
      <c r="E55" s="191" t="s">
        <v>1</v>
      </c>
      <c r="F55" s="190" t="s">
        <v>14</v>
      </c>
      <c r="G55" s="190" t="s">
        <v>14</v>
      </c>
      <c r="H55" s="190" t="s">
        <v>14</v>
      </c>
      <c r="I55" s="190" t="s">
        <v>14</v>
      </c>
      <c r="J55" s="622" t="s">
        <v>14</v>
      </c>
      <c r="K55" s="190" t="s">
        <v>14</v>
      </c>
      <c r="L55" s="191" t="s">
        <v>1</v>
      </c>
      <c r="M55" s="190" t="s">
        <v>14</v>
      </c>
      <c r="N55" s="190" t="s">
        <v>14</v>
      </c>
      <c r="O55" s="191" t="s">
        <v>1</v>
      </c>
      <c r="P55" s="192"/>
    </row>
    <row r="56" spans="1:16" ht="19.95" customHeight="1">
      <c r="A56" s="123" t="s">
        <v>517</v>
      </c>
      <c r="B56" s="87">
        <v>4.3</v>
      </c>
      <c r="C56" s="124" t="s">
        <v>92</v>
      </c>
      <c r="D56" s="125" t="e">
        <f>B56-C56</f>
        <v>#VALUE!</v>
      </c>
      <c r="E56" s="126" t="e">
        <f>B56/C56</f>
        <v>#VALUE!</v>
      </c>
      <c r="F56" s="127" t="s">
        <v>92</v>
      </c>
      <c r="G56" s="128" t="e">
        <f t="shared" si="21"/>
        <v>#VALUE!</v>
      </c>
      <c r="H56" s="129" t="s">
        <v>92</v>
      </c>
      <c r="I56" s="130" t="e">
        <f t="shared" si="22"/>
        <v>#VALUE!</v>
      </c>
      <c r="J56" s="619">
        <v>4.4000000000000004</v>
      </c>
      <c r="K56" s="131">
        <f>B56-J56</f>
        <v>-0.10000000000000053</v>
      </c>
      <c r="L56" s="132">
        <f>B56/J56</f>
        <v>0.97727272727272718</v>
      </c>
      <c r="M56" s="133">
        <v>2.75</v>
      </c>
      <c r="N56" s="134">
        <f>B56-M56</f>
        <v>1.5499999999999998</v>
      </c>
      <c r="O56" s="135">
        <f>B56/M56</f>
        <v>1.5636363636363635</v>
      </c>
      <c r="P56" s="136" t="s">
        <v>71</v>
      </c>
    </row>
    <row r="57" spans="1:16" s="96" customFormat="1" ht="19.95" customHeight="1">
      <c r="A57" s="781" t="s">
        <v>516</v>
      </c>
      <c r="B57" s="835">
        <v>4.7</v>
      </c>
      <c r="C57" s="778" t="s">
        <v>92</v>
      </c>
      <c r="D57" s="350" t="e">
        <f>B57-C57</f>
        <v>#VALUE!</v>
      </c>
      <c r="E57" s="351" t="e">
        <f>B57/C57</f>
        <v>#VALUE!</v>
      </c>
      <c r="F57" s="779" t="s">
        <v>92</v>
      </c>
      <c r="G57" s="836" t="e">
        <f>B57-F57</f>
        <v>#VALUE!</v>
      </c>
      <c r="H57" s="780" t="s">
        <v>92</v>
      </c>
      <c r="I57" s="837" t="e">
        <f>B57-H57</f>
        <v>#VALUE!</v>
      </c>
      <c r="J57" s="838">
        <v>4.5999999999999996</v>
      </c>
      <c r="K57" s="839">
        <f>B57-J57</f>
        <v>0.10000000000000053</v>
      </c>
      <c r="L57" s="774">
        <f>B57/J57</f>
        <v>1.0217391304347827</v>
      </c>
      <c r="M57" s="840">
        <f>B56</f>
        <v>4.3</v>
      </c>
      <c r="N57" s="841">
        <f>B57-M57</f>
        <v>0.40000000000000036</v>
      </c>
      <c r="O57" s="777">
        <f>B57/M57</f>
        <v>1.0930232558139537</v>
      </c>
      <c r="P57" s="462" t="s">
        <v>71</v>
      </c>
    </row>
    <row r="60" spans="1:16" ht="15.6">
      <c r="A60" s="2" t="s">
        <v>485</v>
      </c>
    </row>
    <row r="61" spans="1:16">
      <c r="A61" s="21"/>
      <c r="B61" s="21"/>
      <c r="C61" s="21"/>
      <c r="D61" s="21"/>
      <c r="E61" s="289"/>
      <c r="F61" s="21"/>
      <c r="G61" s="21"/>
    </row>
    <row r="62" spans="1:16" ht="24.9" customHeight="1">
      <c r="B62" s="41"/>
      <c r="C62" s="842" t="s">
        <v>3</v>
      </c>
      <c r="D62" s="843"/>
      <c r="E62" s="797"/>
      <c r="F62" s="846" t="s">
        <v>6</v>
      </c>
      <c r="G62" s="847"/>
      <c r="H62" s="18"/>
    </row>
    <row r="63" spans="1:16" ht="60.6">
      <c r="A63" s="5" t="s">
        <v>11</v>
      </c>
      <c r="B63" s="42" t="s">
        <v>8</v>
      </c>
      <c r="C63" s="35" t="s">
        <v>4</v>
      </c>
      <c r="D63" s="36" t="s">
        <v>5</v>
      </c>
      <c r="E63" s="798" t="s">
        <v>7</v>
      </c>
      <c r="F63" s="38" t="s">
        <v>12</v>
      </c>
      <c r="G63" s="39" t="s">
        <v>13</v>
      </c>
      <c r="H63" s="18"/>
    </row>
    <row r="64" spans="1:16" ht="16.2" customHeight="1">
      <c r="A64" s="10"/>
      <c r="B64" s="929" t="s">
        <v>1</v>
      </c>
      <c r="C64" s="37" t="s">
        <v>52</v>
      </c>
      <c r="D64" s="32" t="s">
        <v>0</v>
      </c>
      <c r="E64" s="799" t="s">
        <v>1</v>
      </c>
      <c r="F64" s="40" t="s">
        <v>9</v>
      </c>
      <c r="G64" s="33" t="s">
        <v>9</v>
      </c>
      <c r="H64" s="18"/>
    </row>
    <row r="65" spans="1:16" s="3" customFormat="1" ht="25.05" customHeight="1">
      <c r="A65" s="3" t="s">
        <v>499</v>
      </c>
      <c r="B65" s="766">
        <v>0.26700000000000002</v>
      </c>
      <c r="C65" s="803">
        <f>B48*(1-B65)</f>
        <v>1300.3419999999999</v>
      </c>
      <c r="D65" s="804">
        <f>B48*(1+B65)</f>
        <v>2247.6579999999999</v>
      </c>
      <c r="E65" s="802">
        <v>0.45300000000000001</v>
      </c>
      <c r="F65" s="805">
        <f>B48*(1-E65)</f>
        <v>970.37799999999993</v>
      </c>
      <c r="G65" s="883">
        <f>B48*(1+E65)</f>
        <v>2577.6220000000003</v>
      </c>
      <c r="H65" s="28"/>
    </row>
    <row r="66" spans="1:16" s="3" customFormat="1" ht="25.05" customHeight="1">
      <c r="A66" s="3" t="s">
        <v>502</v>
      </c>
      <c r="B66" s="766">
        <v>0.38600000000000001</v>
      </c>
      <c r="C66" s="803">
        <f>B50*(1-B66)</f>
        <v>518.83000000000004</v>
      </c>
      <c r="D66" s="804">
        <f>B50*(1+B66)</f>
        <v>1171.17</v>
      </c>
      <c r="E66" s="802">
        <v>0.65500000000000003</v>
      </c>
      <c r="F66" s="805">
        <f>B50*(1-E66)</f>
        <v>291.52499999999998</v>
      </c>
      <c r="G66" s="883">
        <f>B50*(1+E66)</f>
        <v>1398.4749999999999</v>
      </c>
      <c r="H66" s="28"/>
    </row>
    <row r="67" spans="1:16" s="3" customFormat="1" ht="25.05" customHeight="1">
      <c r="A67" s="3" t="s">
        <v>505</v>
      </c>
      <c r="B67" s="766">
        <v>0.14599999999999999</v>
      </c>
      <c r="C67" s="803">
        <f>B52*(1-B67)</f>
        <v>798.49</v>
      </c>
      <c r="D67" s="804">
        <f>B52*(1+B67)</f>
        <v>1071.51</v>
      </c>
      <c r="E67" s="802">
        <v>0.247</v>
      </c>
      <c r="F67" s="805">
        <f>B52*(1-E67)</f>
        <v>704.05499999999995</v>
      </c>
      <c r="G67" s="883">
        <f>B52*(1+E67)</f>
        <v>1165.9449999999999</v>
      </c>
      <c r="H67" s="28"/>
    </row>
    <row r="68" spans="1:16" s="3" customFormat="1" ht="25.05" customHeight="1">
      <c r="A68" s="46" t="s">
        <v>522</v>
      </c>
      <c r="B68" s="767">
        <v>0.48399999999999999</v>
      </c>
      <c r="C68" s="886">
        <f>B54*(1-B68)</f>
        <v>23.736000000000001</v>
      </c>
      <c r="D68" s="887">
        <f>B54*(1+B68)</f>
        <v>68.263999999999996</v>
      </c>
      <c r="E68" s="885">
        <v>0.82199999999999995</v>
      </c>
      <c r="F68" s="888">
        <f>B54*(1-E68)</f>
        <v>8.1880000000000024</v>
      </c>
      <c r="G68" s="889">
        <f>B54*(1+E68)</f>
        <v>83.811999999999998</v>
      </c>
      <c r="H68" s="28"/>
    </row>
    <row r="69" spans="1:16" ht="25.05" customHeight="1">
      <c r="A69" s="84"/>
      <c r="B69" s="915" t="s">
        <v>1</v>
      </c>
      <c r="C69" s="82" t="s">
        <v>14</v>
      </c>
      <c r="D69" s="82" t="s">
        <v>14</v>
      </c>
      <c r="E69" s="83" t="s">
        <v>1</v>
      </c>
      <c r="F69" s="82" t="s">
        <v>14</v>
      </c>
      <c r="G69" s="82" t="s">
        <v>14</v>
      </c>
    </row>
    <row r="70" spans="1:16" ht="25.05" customHeight="1">
      <c r="A70" s="46" t="s">
        <v>525</v>
      </c>
      <c r="B70" s="767">
        <v>0.36399999999999999</v>
      </c>
      <c r="C70" s="70">
        <f>B56*(1-B70)</f>
        <v>2.7347999999999999</v>
      </c>
      <c r="D70" s="71">
        <f>B56*(1+B70)</f>
        <v>5.8651999999999989</v>
      </c>
      <c r="E70" s="110">
        <v>0.61699999999999999</v>
      </c>
      <c r="F70" s="72">
        <f>B56*(1-E70)</f>
        <v>1.6469</v>
      </c>
      <c r="G70" s="137">
        <f>B56*(1+E70)</f>
        <v>6.9531000000000001</v>
      </c>
    </row>
    <row r="71" spans="1:16" s="880" customFormat="1">
      <c r="A71" s="26"/>
      <c r="B71" s="85"/>
      <c r="C71" s="119"/>
      <c r="D71" s="119"/>
      <c r="E71" s="85"/>
      <c r="F71" s="119"/>
      <c r="G71" s="119"/>
      <c r="H71" s="26"/>
    </row>
    <row r="72" spans="1:16" s="880" customFormat="1">
      <c r="A72" s="26"/>
      <c r="B72" s="85"/>
      <c r="C72" s="119"/>
      <c r="D72" s="119"/>
      <c r="E72" s="85"/>
      <c r="F72" s="119"/>
      <c r="G72" s="119"/>
      <c r="H72" s="26"/>
    </row>
    <row r="73" spans="1:16" s="911" customFormat="1" ht="13.8" thickBot="1">
      <c r="A73" s="913"/>
      <c r="B73" s="912"/>
      <c r="C73" s="914"/>
      <c r="D73" s="914"/>
      <c r="E73" s="912"/>
      <c r="F73" s="914"/>
      <c r="G73" s="914"/>
      <c r="H73" s="913"/>
    </row>
    <row r="74" spans="1:16" ht="21.6" thickTop="1">
      <c r="A74" s="4" t="s">
        <v>526</v>
      </c>
    </row>
    <row r="76" spans="1:16" ht="15.6">
      <c r="A76" s="2" t="s">
        <v>491</v>
      </c>
    </row>
    <row r="77" spans="1:16">
      <c r="A77" s="21"/>
      <c r="B77" s="21"/>
      <c r="C77" s="21"/>
      <c r="D77" s="21"/>
      <c r="E77" s="289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6" ht="60" customHeight="1">
      <c r="A78" s="335" t="s">
        <v>488</v>
      </c>
      <c r="B78" s="336" t="s">
        <v>477</v>
      </c>
      <c r="C78" s="337" t="s">
        <v>76</v>
      </c>
      <c r="D78" s="338" t="s">
        <v>77</v>
      </c>
      <c r="E78" s="793" t="s">
        <v>78</v>
      </c>
      <c r="F78" s="339" t="s">
        <v>79</v>
      </c>
      <c r="G78" s="339" t="s">
        <v>80</v>
      </c>
      <c r="H78" s="340" t="s">
        <v>81</v>
      </c>
      <c r="I78" s="340" t="s">
        <v>82</v>
      </c>
      <c r="J78" s="341" t="s">
        <v>478</v>
      </c>
      <c r="K78" s="342" t="s">
        <v>475</v>
      </c>
      <c r="L78" s="342" t="s">
        <v>479</v>
      </c>
      <c r="M78" s="343" t="s">
        <v>69</v>
      </c>
      <c r="N78" s="344" t="s">
        <v>480</v>
      </c>
      <c r="O78" s="345" t="s">
        <v>481</v>
      </c>
      <c r="P78" s="346" t="s">
        <v>2</v>
      </c>
    </row>
    <row r="79" spans="1:16" s="3" customFormat="1" ht="16.2" customHeight="1">
      <c r="A79" s="333"/>
      <c r="B79" s="20" t="s">
        <v>70</v>
      </c>
      <c r="C79" s="27" t="s">
        <v>70</v>
      </c>
      <c r="D79" s="6" t="s">
        <v>70</v>
      </c>
      <c r="E79" s="291" t="s">
        <v>1</v>
      </c>
      <c r="F79" s="8" t="s">
        <v>70</v>
      </c>
      <c r="G79" s="8" t="s">
        <v>70</v>
      </c>
      <c r="H79" s="9" t="s">
        <v>70</v>
      </c>
      <c r="I79" s="9" t="s">
        <v>70</v>
      </c>
      <c r="J79" s="16" t="s">
        <v>70</v>
      </c>
      <c r="K79" s="11" t="s">
        <v>70</v>
      </c>
      <c r="L79" s="11" t="s">
        <v>1</v>
      </c>
      <c r="M79" s="17" t="s">
        <v>70</v>
      </c>
      <c r="N79" s="13" t="s">
        <v>70</v>
      </c>
      <c r="O79" s="14" t="s">
        <v>1</v>
      </c>
      <c r="P79" s="334"/>
    </row>
    <row r="80" spans="1:16" s="96" customFormat="1" ht="19.95" customHeight="1">
      <c r="A80" s="96" t="s">
        <v>537</v>
      </c>
      <c r="B80" s="848">
        <v>82</v>
      </c>
      <c r="C80" s="849" t="s">
        <v>85</v>
      </c>
      <c r="D80" s="850" t="e">
        <f t="shared" ref="D80:D89" si="23">B80-C80</f>
        <v>#VALUE!</v>
      </c>
      <c r="E80" s="104" t="e">
        <f t="shared" ref="E80:E87" si="24">B80/C80</f>
        <v>#VALUE!</v>
      </c>
      <c r="F80" s="851" t="s">
        <v>85</v>
      </c>
      <c r="G80" s="852" t="e">
        <f t="shared" ref="G80:G87" si="25">B80-F80</f>
        <v>#VALUE!</v>
      </c>
      <c r="H80" s="853" t="s">
        <v>85</v>
      </c>
      <c r="I80" s="854" t="e">
        <f t="shared" ref="I80:I87" si="26">B80-H80</f>
        <v>#VALUE!</v>
      </c>
      <c r="J80" s="855">
        <v>83</v>
      </c>
      <c r="K80" s="856">
        <f t="shared" ref="K80:K87" si="27">B80-J80</f>
        <v>-1</v>
      </c>
      <c r="L80" s="713">
        <f t="shared" ref="L80:L87" si="28">B80/J80</f>
        <v>0.98795180722891562</v>
      </c>
      <c r="M80" s="857">
        <v>98.5</v>
      </c>
      <c r="N80" s="858">
        <f t="shared" ref="N80:N87" si="29">B80-M80</f>
        <v>-16.5</v>
      </c>
      <c r="O80" s="716">
        <f t="shared" ref="O80:O87" si="30">B80/M80</f>
        <v>0.8324873096446701</v>
      </c>
      <c r="P80" s="717" t="s">
        <v>71</v>
      </c>
    </row>
    <row r="81" spans="1:16" ht="19.95" customHeight="1">
      <c r="A81" s="203" t="s">
        <v>527</v>
      </c>
      <c r="B81" s="204">
        <v>94.5</v>
      </c>
      <c r="C81" s="531" t="s">
        <v>85</v>
      </c>
      <c r="D81" s="205" t="e">
        <f t="shared" si="23"/>
        <v>#VALUE!</v>
      </c>
      <c r="E81" s="206" t="e">
        <f t="shared" si="24"/>
        <v>#VALUE!</v>
      </c>
      <c r="F81" s="537" t="s">
        <v>85</v>
      </c>
      <c r="G81" s="207" t="e">
        <f t="shared" si="25"/>
        <v>#VALUE!</v>
      </c>
      <c r="H81" s="539" t="s">
        <v>85</v>
      </c>
      <c r="I81" s="208" t="e">
        <f t="shared" si="26"/>
        <v>#VALUE!</v>
      </c>
      <c r="J81" s="617">
        <v>94.5</v>
      </c>
      <c r="K81" s="209">
        <f t="shared" si="27"/>
        <v>0</v>
      </c>
      <c r="L81" s="210">
        <f t="shared" si="28"/>
        <v>1</v>
      </c>
      <c r="M81" s="211">
        <f>B80</f>
        <v>82</v>
      </c>
      <c r="N81" s="212">
        <f t="shared" si="29"/>
        <v>12.5</v>
      </c>
      <c r="O81" s="213">
        <f t="shared" si="30"/>
        <v>1.1524390243902438</v>
      </c>
      <c r="P81" s="214" t="s">
        <v>71</v>
      </c>
    </row>
    <row r="82" spans="1:16" s="96" customFormat="1" ht="19.95" customHeight="1">
      <c r="A82" s="96" t="s">
        <v>538</v>
      </c>
      <c r="B82" s="848">
        <v>119.5</v>
      </c>
      <c r="C82" s="849" t="s">
        <v>85</v>
      </c>
      <c r="D82" s="850" t="e">
        <f t="shared" si="23"/>
        <v>#VALUE!</v>
      </c>
      <c r="E82" s="104" t="e">
        <f t="shared" si="24"/>
        <v>#VALUE!</v>
      </c>
      <c r="F82" s="851" t="s">
        <v>85</v>
      </c>
      <c r="G82" s="852" t="e">
        <f t="shared" si="25"/>
        <v>#VALUE!</v>
      </c>
      <c r="H82" s="853" t="s">
        <v>85</v>
      </c>
      <c r="I82" s="854" t="e">
        <f t="shared" si="26"/>
        <v>#VALUE!</v>
      </c>
      <c r="J82" s="855">
        <v>119.5</v>
      </c>
      <c r="K82" s="856">
        <f t="shared" si="27"/>
        <v>0</v>
      </c>
      <c r="L82" s="713">
        <f t="shared" si="28"/>
        <v>1</v>
      </c>
      <c r="M82" s="857">
        <v>114.6</v>
      </c>
      <c r="N82" s="858">
        <f t="shared" si="29"/>
        <v>4.9000000000000057</v>
      </c>
      <c r="O82" s="716">
        <f t="shared" si="30"/>
        <v>1.042757417102967</v>
      </c>
      <c r="P82" s="717" t="s">
        <v>71</v>
      </c>
    </row>
    <row r="83" spans="1:16" ht="19.95" customHeight="1">
      <c r="A83" s="203" t="s">
        <v>528</v>
      </c>
      <c r="B83" s="204">
        <v>120.5</v>
      </c>
      <c r="C83" s="531" t="s">
        <v>85</v>
      </c>
      <c r="D83" s="205" t="e">
        <f t="shared" si="23"/>
        <v>#VALUE!</v>
      </c>
      <c r="E83" s="206" t="e">
        <f t="shared" si="24"/>
        <v>#VALUE!</v>
      </c>
      <c r="F83" s="537" t="s">
        <v>85</v>
      </c>
      <c r="G83" s="207" t="e">
        <f t="shared" si="25"/>
        <v>#VALUE!</v>
      </c>
      <c r="H83" s="539" t="s">
        <v>85</v>
      </c>
      <c r="I83" s="208" t="e">
        <f t="shared" si="26"/>
        <v>#VALUE!</v>
      </c>
      <c r="J83" s="617">
        <v>120.5</v>
      </c>
      <c r="K83" s="209">
        <f t="shared" si="27"/>
        <v>0</v>
      </c>
      <c r="L83" s="210">
        <f t="shared" si="28"/>
        <v>1</v>
      </c>
      <c r="M83" s="211">
        <f>B82</f>
        <v>119.5</v>
      </c>
      <c r="N83" s="212">
        <f t="shared" si="29"/>
        <v>1</v>
      </c>
      <c r="O83" s="213">
        <f t="shared" si="30"/>
        <v>1.00836820083682</v>
      </c>
      <c r="P83" s="214" t="s">
        <v>71</v>
      </c>
    </row>
    <row r="84" spans="1:16" s="96" customFormat="1" ht="19.95" customHeight="1">
      <c r="A84" s="96" t="s">
        <v>539</v>
      </c>
      <c r="B84" s="848">
        <v>32</v>
      </c>
      <c r="C84" s="849" t="s">
        <v>85</v>
      </c>
      <c r="D84" s="850" t="e">
        <f t="shared" si="23"/>
        <v>#VALUE!</v>
      </c>
      <c r="E84" s="104" t="e">
        <f t="shared" si="24"/>
        <v>#VALUE!</v>
      </c>
      <c r="F84" s="851" t="s">
        <v>85</v>
      </c>
      <c r="G84" s="852" t="e">
        <f t="shared" si="25"/>
        <v>#VALUE!</v>
      </c>
      <c r="H84" s="853" t="s">
        <v>85</v>
      </c>
      <c r="I84" s="854" t="e">
        <f t="shared" si="26"/>
        <v>#VALUE!</v>
      </c>
      <c r="J84" s="855">
        <v>33</v>
      </c>
      <c r="K84" s="856">
        <f t="shared" si="27"/>
        <v>-1</v>
      </c>
      <c r="L84" s="713">
        <f t="shared" si="28"/>
        <v>0.96969696969696972</v>
      </c>
      <c r="M84" s="857">
        <v>41</v>
      </c>
      <c r="N84" s="858">
        <f t="shared" si="29"/>
        <v>-9</v>
      </c>
      <c r="O84" s="716">
        <f t="shared" si="30"/>
        <v>0.78048780487804881</v>
      </c>
      <c r="P84" s="717" t="s">
        <v>71</v>
      </c>
    </row>
    <row r="85" spans="1:16" ht="19.95" customHeight="1">
      <c r="A85" s="203" t="s">
        <v>529</v>
      </c>
      <c r="B85" s="204">
        <v>41</v>
      </c>
      <c r="C85" s="531" t="s">
        <v>85</v>
      </c>
      <c r="D85" s="205" t="e">
        <f t="shared" si="23"/>
        <v>#VALUE!</v>
      </c>
      <c r="E85" s="206" t="e">
        <f t="shared" si="24"/>
        <v>#VALUE!</v>
      </c>
      <c r="F85" s="537" t="s">
        <v>85</v>
      </c>
      <c r="G85" s="207" t="e">
        <f t="shared" si="25"/>
        <v>#VALUE!</v>
      </c>
      <c r="H85" s="539" t="s">
        <v>85</v>
      </c>
      <c r="I85" s="208" t="e">
        <f t="shared" si="26"/>
        <v>#VALUE!</v>
      </c>
      <c r="J85" s="617">
        <v>41</v>
      </c>
      <c r="K85" s="209">
        <f t="shared" si="27"/>
        <v>0</v>
      </c>
      <c r="L85" s="210">
        <f t="shared" si="28"/>
        <v>1</v>
      </c>
      <c r="M85" s="211">
        <f>B84</f>
        <v>32</v>
      </c>
      <c r="N85" s="212">
        <f t="shared" si="29"/>
        <v>9</v>
      </c>
      <c r="O85" s="213">
        <f t="shared" si="30"/>
        <v>1.28125</v>
      </c>
      <c r="P85" s="214" t="s">
        <v>71</v>
      </c>
    </row>
    <row r="86" spans="1:16" s="97" customFormat="1" ht="19.95" customHeight="1">
      <c r="A86" s="97" t="s">
        <v>540</v>
      </c>
      <c r="B86" s="848">
        <v>37.799999999999997</v>
      </c>
      <c r="C86" s="859" t="s">
        <v>85</v>
      </c>
      <c r="D86" s="239" t="e">
        <f t="shared" si="23"/>
        <v>#VALUE!</v>
      </c>
      <c r="E86" s="267" t="e">
        <f t="shared" si="24"/>
        <v>#VALUE!</v>
      </c>
      <c r="F86" s="860" t="s">
        <v>85</v>
      </c>
      <c r="G86" s="861" t="e">
        <f t="shared" si="25"/>
        <v>#VALUE!</v>
      </c>
      <c r="H86" s="862" t="s">
        <v>85</v>
      </c>
      <c r="I86" s="863" t="e">
        <f t="shared" si="26"/>
        <v>#VALUE!</v>
      </c>
      <c r="J86" s="855">
        <v>37</v>
      </c>
      <c r="K86" s="864">
        <f t="shared" si="27"/>
        <v>0.79999999999999716</v>
      </c>
      <c r="L86" s="865">
        <f t="shared" si="28"/>
        <v>1.0216216216216216</v>
      </c>
      <c r="M86" s="857">
        <v>55</v>
      </c>
      <c r="N86" s="866">
        <f t="shared" si="29"/>
        <v>-17.200000000000003</v>
      </c>
      <c r="O86" s="867">
        <f t="shared" si="30"/>
        <v>0.68727272727272726</v>
      </c>
      <c r="P86" s="717" t="s">
        <v>71</v>
      </c>
    </row>
    <row r="87" spans="1:16" s="21" customFormat="1" ht="19.95" customHeight="1">
      <c r="A87" s="34" t="s">
        <v>530</v>
      </c>
      <c r="B87" s="155">
        <v>57</v>
      </c>
      <c r="C87" s="138" t="s">
        <v>85</v>
      </c>
      <c r="D87" s="65" t="e">
        <f t="shared" si="23"/>
        <v>#VALUE!</v>
      </c>
      <c r="E87" s="22" t="e">
        <f t="shared" si="24"/>
        <v>#VALUE!</v>
      </c>
      <c r="F87" s="139" t="s">
        <v>85</v>
      </c>
      <c r="G87" s="88" t="e">
        <f t="shared" si="25"/>
        <v>#VALUE!</v>
      </c>
      <c r="H87" s="140" t="s">
        <v>85</v>
      </c>
      <c r="I87" s="89" t="e">
        <f t="shared" si="26"/>
        <v>#VALUE!</v>
      </c>
      <c r="J87" s="618">
        <v>57</v>
      </c>
      <c r="K87" s="209">
        <f t="shared" si="27"/>
        <v>0</v>
      </c>
      <c r="L87" s="23">
        <f t="shared" si="28"/>
        <v>1</v>
      </c>
      <c r="M87" s="90">
        <f>B86</f>
        <v>37.799999999999997</v>
      </c>
      <c r="N87" s="91">
        <f t="shared" si="29"/>
        <v>19.200000000000003</v>
      </c>
      <c r="O87" s="44">
        <f t="shared" si="30"/>
        <v>1.5079365079365081</v>
      </c>
      <c r="P87" s="45" t="s">
        <v>115</v>
      </c>
    </row>
    <row r="88" spans="1:16" ht="16.2" customHeight="1">
      <c r="A88" s="10"/>
      <c r="B88" s="20" t="s">
        <v>70</v>
      </c>
      <c r="C88" s="27" t="s">
        <v>70</v>
      </c>
      <c r="D88" s="6" t="s">
        <v>70</v>
      </c>
      <c r="E88" s="291" t="s">
        <v>1</v>
      </c>
      <c r="F88" s="8" t="s">
        <v>70</v>
      </c>
      <c r="G88" s="8" t="s">
        <v>70</v>
      </c>
      <c r="H88" s="9" t="s">
        <v>70</v>
      </c>
      <c r="I88" s="9" t="s">
        <v>70</v>
      </c>
      <c r="J88" s="16" t="s">
        <v>70</v>
      </c>
      <c r="K88" s="11" t="s">
        <v>70</v>
      </c>
      <c r="L88" s="11" t="s">
        <v>1</v>
      </c>
      <c r="M88" s="17" t="s">
        <v>70</v>
      </c>
      <c r="N88" s="13" t="s">
        <v>70</v>
      </c>
      <c r="O88" s="14" t="s">
        <v>1</v>
      </c>
      <c r="P88" s="30"/>
    </row>
    <row r="89" spans="1:16" ht="19.95" customHeight="1">
      <c r="A89" s="92" t="s">
        <v>541</v>
      </c>
      <c r="B89" s="890">
        <v>758.27</v>
      </c>
      <c r="C89" s="868"/>
      <c r="D89" s="910">
        <f t="shared" si="23"/>
        <v>758.27</v>
      </c>
      <c r="E89" s="869" t="e">
        <f>B89/C89</f>
        <v>#DIV/0!</v>
      </c>
      <c r="F89" s="870" t="s">
        <v>85</v>
      </c>
      <c r="G89" s="870" t="e">
        <f>B89-F89</f>
        <v>#VALUE!</v>
      </c>
      <c r="H89" s="871" t="s">
        <v>85</v>
      </c>
      <c r="I89" s="871" t="e">
        <f>B89-H89</f>
        <v>#VALUE!</v>
      </c>
      <c r="J89" s="891">
        <v>758.02</v>
      </c>
      <c r="K89" s="893">
        <f>B89-J89</f>
        <v>0.25</v>
      </c>
      <c r="L89" s="895">
        <f>B89/J89</f>
        <v>1.000329806601409</v>
      </c>
      <c r="M89" s="892">
        <v>752.08</v>
      </c>
      <c r="N89" s="894">
        <f>B89-M89</f>
        <v>6.1899999999999409</v>
      </c>
      <c r="O89" s="896">
        <f>B89/M89</f>
        <v>1.0082305073928304</v>
      </c>
      <c r="P89" s="877" t="s">
        <v>71</v>
      </c>
    </row>
    <row r="90" spans="1:16" s="97" customFormat="1" ht="19.95" customHeight="1">
      <c r="A90" s="347" t="s">
        <v>531</v>
      </c>
      <c r="B90" s="848">
        <v>733</v>
      </c>
      <c r="C90" s="788" t="s">
        <v>85</v>
      </c>
      <c r="D90" s="350" t="e">
        <f>B90-C90</f>
        <v>#VALUE!</v>
      </c>
      <c r="E90" s="351" t="e">
        <f>B90/C90</f>
        <v>#VALUE!</v>
      </c>
      <c r="F90" s="930" t="s">
        <v>85</v>
      </c>
      <c r="G90" s="836" t="e">
        <f>B90-F90</f>
        <v>#VALUE!</v>
      </c>
      <c r="H90" s="931" t="s">
        <v>85</v>
      </c>
      <c r="I90" s="837" t="e">
        <f>B90-H90</f>
        <v>#VALUE!</v>
      </c>
      <c r="J90" s="838">
        <v>729.63</v>
      </c>
      <c r="K90" s="839">
        <f>B90-J90</f>
        <v>3.3700000000000045</v>
      </c>
      <c r="L90" s="774">
        <f>B90/J90</f>
        <v>1.0046187793813304</v>
      </c>
      <c r="M90" s="840">
        <f>B89</f>
        <v>758.27</v>
      </c>
      <c r="N90" s="841">
        <f>B90-M90</f>
        <v>-25.269999999999982</v>
      </c>
      <c r="O90" s="777">
        <f>B90/M90</f>
        <v>0.96667413981827055</v>
      </c>
      <c r="P90" s="462" t="s">
        <v>71</v>
      </c>
    </row>
    <row r="91" spans="1:16" s="81" customFormat="1" ht="19.95" customHeight="1">
      <c r="A91" s="92" t="s">
        <v>542</v>
      </c>
      <c r="B91" s="149">
        <v>1315.05</v>
      </c>
      <c r="C91" s="151"/>
      <c r="D91" s="180">
        <f>B91-C91</f>
        <v>1315.05</v>
      </c>
      <c r="E91" s="272" t="e">
        <f>B91/C91</f>
        <v>#DIV/0!</v>
      </c>
      <c r="F91" s="152" t="s">
        <v>85</v>
      </c>
      <c r="G91" s="872" t="e">
        <f>B91-F91</f>
        <v>#VALUE!</v>
      </c>
      <c r="H91" s="153" t="s">
        <v>85</v>
      </c>
      <c r="I91" s="873" t="e">
        <f>B91-H91</f>
        <v>#VALUE!</v>
      </c>
      <c r="J91" s="616">
        <v>1314.47</v>
      </c>
      <c r="K91" s="874">
        <f>B91-J91</f>
        <v>0.57999999999992724</v>
      </c>
      <c r="L91" s="273">
        <f>B91/J91</f>
        <v>1.0004412424779567</v>
      </c>
      <c r="M91" s="875">
        <v>1369.93</v>
      </c>
      <c r="N91" s="876">
        <f>B91-M91</f>
        <v>-54.880000000000109</v>
      </c>
      <c r="O91" s="328">
        <f>B91/M91</f>
        <v>0.95993955895556704</v>
      </c>
      <c r="P91" s="31" t="s">
        <v>71</v>
      </c>
    </row>
    <row r="92" spans="1:16" s="97" customFormat="1" ht="19.95" customHeight="1">
      <c r="A92" s="347" t="s">
        <v>532</v>
      </c>
      <c r="B92" s="932">
        <v>1347.19</v>
      </c>
      <c r="C92" s="788" t="s">
        <v>85</v>
      </c>
      <c r="D92" s="350" t="e">
        <f>B92-C92</f>
        <v>#VALUE!</v>
      </c>
      <c r="E92" s="351" t="e">
        <f>B92/C92</f>
        <v>#VALUE!</v>
      </c>
      <c r="F92" s="930" t="s">
        <v>85</v>
      </c>
      <c r="G92" s="836" t="e">
        <f>B92-F92</f>
        <v>#VALUE!</v>
      </c>
      <c r="H92" s="931" t="s">
        <v>85</v>
      </c>
      <c r="I92" s="837" t="e">
        <f>B92-H92</f>
        <v>#VALUE!</v>
      </c>
      <c r="J92" s="838">
        <v>1342.13</v>
      </c>
      <c r="K92" s="839">
        <f>B92-J92</f>
        <v>5.0599999999999454</v>
      </c>
      <c r="L92" s="774">
        <f>B92/J92</f>
        <v>1.0037701265898236</v>
      </c>
      <c r="M92" s="840">
        <f>B91</f>
        <v>1315.05</v>
      </c>
      <c r="N92" s="841">
        <f>B92-M92</f>
        <v>32.1400000000001</v>
      </c>
      <c r="O92" s="777">
        <f>B92/M92</f>
        <v>1.0244401353560701</v>
      </c>
      <c r="P92" s="462" t="s">
        <v>71</v>
      </c>
    </row>
    <row r="93" spans="1:16" s="81" customFormat="1" ht="19.95" customHeight="1">
      <c r="A93" s="92" t="s">
        <v>543</v>
      </c>
      <c r="B93" s="149">
        <v>1033.6400000000001</v>
      </c>
      <c r="C93" s="151"/>
      <c r="D93" s="180">
        <f>B93-C93</f>
        <v>1033.6400000000001</v>
      </c>
      <c r="E93" s="272" t="e">
        <f>B93/C93</f>
        <v>#DIV/0!</v>
      </c>
      <c r="F93" s="152" t="s">
        <v>85</v>
      </c>
      <c r="G93" s="872" t="e">
        <f>B93-F93</f>
        <v>#VALUE!</v>
      </c>
      <c r="H93" s="153" t="s">
        <v>85</v>
      </c>
      <c r="I93" s="873" t="e">
        <f>B93-H93</f>
        <v>#VALUE!</v>
      </c>
      <c r="J93" s="616">
        <v>1033.3</v>
      </c>
      <c r="K93" s="874">
        <f>B93-J93</f>
        <v>0.34000000000014552</v>
      </c>
      <c r="L93" s="273">
        <f>B93/J93</f>
        <v>1.0003290428723508</v>
      </c>
      <c r="M93" s="875">
        <v>1078.56</v>
      </c>
      <c r="N93" s="876">
        <f>B93-M93</f>
        <v>-44.919999999999845</v>
      </c>
      <c r="O93" s="328">
        <f>B93/M93</f>
        <v>0.95835187657617582</v>
      </c>
      <c r="P93" s="31" t="s">
        <v>71</v>
      </c>
    </row>
    <row r="94" spans="1:16" s="97" customFormat="1" ht="19.95" customHeight="1">
      <c r="A94" s="347" t="s">
        <v>533</v>
      </c>
      <c r="B94" s="932">
        <v>1069</v>
      </c>
      <c r="C94" s="788" t="s">
        <v>85</v>
      </c>
      <c r="D94" s="350" t="e">
        <f>B94-C94</f>
        <v>#VALUE!</v>
      </c>
      <c r="E94" s="351" t="e">
        <f>B94/C94</f>
        <v>#VALUE!</v>
      </c>
      <c r="F94" s="930" t="s">
        <v>85</v>
      </c>
      <c r="G94" s="836" t="e">
        <f>B94-F94</f>
        <v>#VALUE!</v>
      </c>
      <c r="H94" s="931" t="s">
        <v>85</v>
      </c>
      <c r="I94" s="837" t="e">
        <f>B94-H94</f>
        <v>#VALUE!</v>
      </c>
      <c r="J94" s="838">
        <v>1061.05</v>
      </c>
      <c r="K94" s="839">
        <f>B94-J94</f>
        <v>7.9500000000000455</v>
      </c>
      <c r="L94" s="774">
        <f>B94/J94</f>
        <v>1.0074925781065927</v>
      </c>
      <c r="M94" s="840">
        <f>B93</f>
        <v>1033.6400000000001</v>
      </c>
      <c r="N94" s="841">
        <f>B94-M94</f>
        <v>35.3599999999999</v>
      </c>
      <c r="O94" s="777">
        <f>B94/M94</f>
        <v>1.0342092024302465</v>
      </c>
      <c r="P94" s="462" t="s">
        <v>71</v>
      </c>
    </row>
    <row r="95" spans="1:16" s="81" customFormat="1" ht="19.95" customHeight="1">
      <c r="A95" s="215" t="s">
        <v>544</v>
      </c>
      <c r="B95" s="897">
        <v>336.82</v>
      </c>
      <c r="C95" s="545"/>
      <c r="D95" s="898">
        <f>B95-C95</f>
        <v>336.82</v>
      </c>
      <c r="E95" s="899" t="e">
        <f>B95/C95</f>
        <v>#DIV/0!</v>
      </c>
      <c r="F95" s="900" t="s">
        <v>85</v>
      </c>
      <c r="G95" s="901" t="e">
        <f>B95-F95</f>
        <v>#VALUE!</v>
      </c>
      <c r="H95" s="902" t="s">
        <v>85</v>
      </c>
      <c r="I95" s="903" t="e">
        <f>B95-H95</f>
        <v>#VALUE!</v>
      </c>
      <c r="J95" s="904">
        <v>336.7</v>
      </c>
      <c r="K95" s="905">
        <f>B95-J95</f>
        <v>0.12000000000000455</v>
      </c>
      <c r="L95" s="906">
        <f>B95/J95</f>
        <v>1.0003564003564003</v>
      </c>
      <c r="M95" s="907">
        <v>348.12</v>
      </c>
      <c r="N95" s="908">
        <f>B95-M95</f>
        <v>-11.300000000000011</v>
      </c>
      <c r="O95" s="909">
        <f>B95/M95</f>
        <v>0.96753992876019757</v>
      </c>
      <c r="P95" s="226" t="s">
        <v>71</v>
      </c>
    </row>
    <row r="96" spans="1:16" s="97" customFormat="1" ht="19.95" customHeight="1">
      <c r="A96" s="347" t="s">
        <v>534</v>
      </c>
      <c r="B96" s="848">
        <v>369.32</v>
      </c>
      <c r="C96" s="788" t="s">
        <v>85</v>
      </c>
      <c r="D96" s="350" t="e">
        <f>B96-C96</f>
        <v>#VALUE!</v>
      </c>
      <c r="E96" s="351" t="e">
        <f>B96/C96</f>
        <v>#VALUE!</v>
      </c>
      <c r="F96" s="930" t="s">
        <v>85</v>
      </c>
      <c r="G96" s="836" t="e">
        <f>B96-F96</f>
        <v>#VALUE!</v>
      </c>
      <c r="H96" s="931" t="s">
        <v>85</v>
      </c>
      <c r="I96" s="837" t="e">
        <f>B96-H96</f>
        <v>#VALUE!</v>
      </c>
      <c r="J96" s="838">
        <v>367.1</v>
      </c>
      <c r="K96" s="839">
        <f>B96-J96</f>
        <v>2.2199999999999704</v>
      </c>
      <c r="L96" s="774">
        <f>B96/J96</f>
        <v>1.006047398529011</v>
      </c>
      <c r="M96" s="840">
        <f>B95</f>
        <v>336.82</v>
      </c>
      <c r="N96" s="841">
        <f>B96-M96</f>
        <v>32.5</v>
      </c>
      <c r="O96" s="777">
        <f>B96/M96</f>
        <v>1.0964907072026602</v>
      </c>
      <c r="P96" s="462" t="s">
        <v>71</v>
      </c>
    </row>
    <row r="98" spans="1:8" ht="15.6">
      <c r="A98" s="2" t="s">
        <v>492</v>
      </c>
    </row>
    <row r="99" spans="1:8">
      <c r="A99" s="21"/>
      <c r="B99" s="21"/>
      <c r="C99" s="21"/>
      <c r="D99" s="21"/>
      <c r="E99" s="289"/>
      <c r="F99" s="21"/>
      <c r="G99" s="21"/>
    </row>
    <row r="100" spans="1:8" ht="24.9" customHeight="1">
      <c r="B100" s="41"/>
      <c r="C100" s="842" t="s">
        <v>3</v>
      </c>
      <c r="D100" s="843"/>
      <c r="E100" s="797"/>
      <c r="F100" s="844" t="s">
        <v>6</v>
      </c>
      <c r="G100" s="845"/>
      <c r="H100" s="18"/>
    </row>
    <row r="101" spans="1:8" ht="60.6">
      <c r="A101" s="5" t="s">
        <v>490</v>
      </c>
      <c r="B101" s="42" t="s">
        <v>8</v>
      </c>
      <c r="C101" s="35" t="s">
        <v>4</v>
      </c>
      <c r="D101" s="36" t="s">
        <v>5</v>
      </c>
      <c r="E101" s="798" t="s">
        <v>7</v>
      </c>
      <c r="F101" s="38" t="s">
        <v>12</v>
      </c>
      <c r="G101" s="39" t="s">
        <v>13</v>
      </c>
      <c r="H101" s="18"/>
    </row>
    <row r="102" spans="1:8" ht="18" customHeight="1">
      <c r="A102" s="46"/>
      <c r="B102" s="43" t="s">
        <v>1</v>
      </c>
      <c r="C102" s="27" t="s">
        <v>70</v>
      </c>
      <c r="D102" s="6" t="s">
        <v>70</v>
      </c>
      <c r="E102" s="800" t="s">
        <v>1</v>
      </c>
      <c r="F102" s="27" t="s">
        <v>70</v>
      </c>
      <c r="G102" s="6" t="s">
        <v>70</v>
      </c>
      <c r="H102" s="28"/>
    </row>
    <row r="103" spans="1:8" s="3" customFormat="1" ht="25.05" customHeight="1">
      <c r="A103" s="3" t="s">
        <v>531</v>
      </c>
      <c r="B103" s="766">
        <v>0.02</v>
      </c>
      <c r="C103" s="803">
        <f>B90*(1-B103)</f>
        <v>718.34</v>
      </c>
      <c r="D103" s="804">
        <f>B90*(1+B103)</f>
        <v>747.66</v>
      </c>
      <c r="E103" s="766">
        <v>3.4000000000000002E-2</v>
      </c>
      <c r="F103" s="805">
        <f>B90*(1-E103)</f>
        <v>708.07799999999997</v>
      </c>
      <c r="G103" s="806">
        <f>B90*(1+E103)</f>
        <v>757.92200000000003</v>
      </c>
      <c r="H103" s="28" t="s">
        <v>90</v>
      </c>
    </row>
    <row r="104" spans="1:8" ht="25.05" customHeight="1">
      <c r="A104" s="3" t="s">
        <v>532</v>
      </c>
      <c r="B104" s="766">
        <v>2.1000000000000001E-2</v>
      </c>
      <c r="C104" s="56">
        <f>B92*(1-B104)</f>
        <v>1318.8990100000001</v>
      </c>
      <c r="D104" s="57">
        <f>B92*(1+B104)</f>
        <v>1375.48099</v>
      </c>
      <c r="E104" s="766">
        <v>3.5999999999999997E-2</v>
      </c>
      <c r="F104" s="60">
        <f>B92*(1-E104)</f>
        <v>1298.6911600000001</v>
      </c>
      <c r="G104" s="61">
        <f>B92*(1+E104)</f>
        <v>1395.68884</v>
      </c>
      <c r="H104" s="28" t="s">
        <v>90</v>
      </c>
    </row>
    <row r="105" spans="1:8" ht="25.05" customHeight="1">
      <c r="A105" s="3" t="s">
        <v>535</v>
      </c>
      <c r="B105" s="284">
        <f>B104</f>
        <v>2.1000000000000001E-2</v>
      </c>
      <c r="C105" s="56">
        <f>B94*(1-B105)</f>
        <v>1046.5509999999999</v>
      </c>
      <c r="D105" s="57">
        <f>B94*(1+B105)</f>
        <v>1091.4489999999998</v>
      </c>
      <c r="E105" s="284">
        <f>E104</f>
        <v>3.5999999999999997E-2</v>
      </c>
      <c r="F105" s="60">
        <f>B94*(1-E105)</f>
        <v>1030.5160000000001</v>
      </c>
      <c r="G105" s="61">
        <f>B94*(1+E105)</f>
        <v>1107.4839999999999</v>
      </c>
      <c r="H105" s="28" t="s">
        <v>90</v>
      </c>
    </row>
    <row r="106" spans="1:8" ht="25.05" customHeight="1">
      <c r="A106" s="46" t="s">
        <v>534</v>
      </c>
      <c r="B106" s="916">
        <v>4.7E-2</v>
      </c>
      <c r="C106" s="58">
        <f>B96*(1-B106)</f>
        <v>351.96195999999998</v>
      </c>
      <c r="D106" s="59">
        <f>B96*(1+B106)</f>
        <v>386.67803999999995</v>
      </c>
      <c r="E106" s="916">
        <v>7.9000000000000001E-2</v>
      </c>
      <c r="F106" s="62">
        <f>B96*(1-E106)</f>
        <v>340.14372000000003</v>
      </c>
      <c r="G106" s="63">
        <f>B96*(1+E106)</f>
        <v>398.49627999999996</v>
      </c>
      <c r="H106" s="28" t="s">
        <v>90</v>
      </c>
    </row>
    <row r="109" spans="1:8" s="911" customFormat="1" ht="13.8" thickBot="1">
      <c r="E109" s="912"/>
    </row>
    <row r="110" spans="1:8" ht="21.6" thickTop="1">
      <c r="A110" s="150" t="s">
        <v>536</v>
      </c>
    </row>
    <row r="112" spans="1:8" ht="15.6">
      <c r="A112" s="2" t="s">
        <v>493</v>
      </c>
    </row>
    <row r="113" spans="1:16">
      <c r="A113" s="21"/>
      <c r="B113" s="21"/>
      <c r="C113" s="21"/>
      <c r="D113" s="21"/>
      <c r="E113" s="289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6" ht="60" customHeight="1">
      <c r="A114" s="5" t="s">
        <v>53</v>
      </c>
      <c r="B114" s="19" t="s">
        <v>496</v>
      </c>
      <c r="C114" s="170" t="s">
        <v>76</v>
      </c>
      <c r="D114" s="171" t="s">
        <v>77</v>
      </c>
      <c r="E114" s="801" t="s">
        <v>78</v>
      </c>
      <c r="F114" s="172" t="s">
        <v>79</v>
      </c>
      <c r="G114" s="172" t="s">
        <v>80</v>
      </c>
      <c r="H114" s="173" t="s">
        <v>81</v>
      </c>
      <c r="I114" s="173" t="s">
        <v>82</v>
      </c>
      <c r="J114" s="122" t="s">
        <v>497</v>
      </c>
      <c r="K114" s="169" t="s">
        <v>476</v>
      </c>
      <c r="L114" s="169" t="s">
        <v>479</v>
      </c>
      <c r="M114" s="174" t="s">
        <v>10</v>
      </c>
      <c r="N114" s="175" t="s">
        <v>88</v>
      </c>
      <c r="O114" s="176" t="s">
        <v>498</v>
      </c>
      <c r="P114" s="29" t="s">
        <v>2</v>
      </c>
    </row>
    <row r="115" spans="1:16" ht="16.2" customHeight="1">
      <c r="A115" s="10"/>
      <c r="B115" s="20" t="s">
        <v>15</v>
      </c>
      <c r="C115" s="27" t="s">
        <v>15</v>
      </c>
      <c r="D115" s="6" t="s">
        <v>15</v>
      </c>
      <c r="E115" s="291" t="s">
        <v>1</v>
      </c>
      <c r="F115" s="8" t="s">
        <v>15</v>
      </c>
      <c r="G115" s="8" t="s">
        <v>15</v>
      </c>
      <c r="H115" s="9" t="s">
        <v>15</v>
      </c>
      <c r="I115" s="9" t="s">
        <v>15</v>
      </c>
      <c r="J115" s="16" t="s">
        <v>15</v>
      </c>
      <c r="K115" s="11" t="s">
        <v>15</v>
      </c>
      <c r="L115" s="11" t="s">
        <v>1</v>
      </c>
      <c r="M115" s="17" t="s">
        <v>15</v>
      </c>
      <c r="N115" s="13" t="s">
        <v>15</v>
      </c>
      <c r="O115" s="14" t="s">
        <v>1</v>
      </c>
      <c r="P115" s="30"/>
    </row>
    <row r="116" spans="1:16" ht="19.95" customHeight="1">
      <c r="A116" s="3" t="s">
        <v>471</v>
      </c>
      <c r="B116" s="77">
        <v>194.15</v>
      </c>
      <c r="C116" s="530">
        <v>192.24</v>
      </c>
      <c r="D116" s="64">
        <f t="shared" ref="D116:D122" si="31">B116-C116</f>
        <v>1.9099999999999966</v>
      </c>
      <c r="E116" s="7">
        <f t="shared" ref="E116:E122" si="32">B116/C116</f>
        <v>1.0099354972950478</v>
      </c>
      <c r="F116" s="73">
        <v>190.28</v>
      </c>
      <c r="G116" s="74">
        <f t="shared" ref="G116:G122" si="33">B116-F116</f>
        <v>3.8700000000000045</v>
      </c>
      <c r="H116" s="75">
        <v>193.77</v>
      </c>
      <c r="I116" s="76">
        <f t="shared" ref="I116:I122" si="34">B116-H116</f>
        <v>0.37999999999999545</v>
      </c>
      <c r="J116" s="623">
        <v>193.33</v>
      </c>
      <c r="K116" s="67">
        <f t="shared" ref="K116:K122" si="35">B116-J116</f>
        <v>0.81999999999999318</v>
      </c>
      <c r="L116" s="12">
        <f t="shared" ref="L116:L122" si="36">B116/J116</f>
        <v>1.0042414524388352</v>
      </c>
      <c r="M116" s="68">
        <v>227.83</v>
      </c>
      <c r="N116" s="69">
        <f t="shared" ref="N116:N122" si="37">B116-M116</f>
        <v>-33.680000000000007</v>
      </c>
      <c r="O116" s="15">
        <f t="shared" ref="O116:O122" si="38">B116/M116</f>
        <v>0.85217047798797352</v>
      </c>
      <c r="P116" s="31" t="s">
        <v>115</v>
      </c>
    </row>
    <row r="117" spans="1:16" s="96" customFormat="1" ht="19.95" customHeight="1">
      <c r="A117" s="347" t="s">
        <v>464</v>
      </c>
      <c r="B117" s="348">
        <v>157.03</v>
      </c>
      <c r="C117" s="350">
        <v>154.47999999999999</v>
      </c>
      <c r="D117" s="350">
        <f>B117-C117</f>
        <v>2.5500000000000114</v>
      </c>
      <c r="E117" s="351">
        <f>B117/C117</f>
        <v>1.0165069911962714</v>
      </c>
      <c r="F117" s="782">
        <v>151.71</v>
      </c>
      <c r="G117" s="782">
        <f>B117-F117</f>
        <v>5.3199999999999932</v>
      </c>
      <c r="H117" s="783">
        <v>159</v>
      </c>
      <c r="I117" s="783">
        <f>B117-H117</f>
        <v>-1.9699999999999989</v>
      </c>
      <c r="J117" s="784">
        <v>155.49</v>
      </c>
      <c r="K117" s="785">
        <f>B117-J117</f>
        <v>1.539999999999992</v>
      </c>
      <c r="L117" s="774">
        <f>B117/J117</f>
        <v>1.0099041739018586</v>
      </c>
      <c r="M117" s="786">
        <f>B116</f>
        <v>194.15</v>
      </c>
      <c r="N117" s="787">
        <f>B117-M117</f>
        <v>-37.120000000000005</v>
      </c>
      <c r="O117" s="777">
        <f>B117/M117</f>
        <v>0.80880762297192887</v>
      </c>
      <c r="P117" s="462" t="s">
        <v>115</v>
      </c>
    </row>
    <row r="118" spans="1:16" ht="19.95" customHeight="1">
      <c r="A118" s="3" t="s">
        <v>472</v>
      </c>
      <c r="B118" s="77">
        <v>223.56</v>
      </c>
      <c r="C118" s="530" t="s">
        <v>85</v>
      </c>
      <c r="D118" s="64" t="e">
        <f>B118-C118</f>
        <v>#VALUE!</v>
      </c>
      <c r="E118" s="7" t="e">
        <f>B118/C118</f>
        <v>#VALUE!</v>
      </c>
      <c r="F118" s="540" t="s">
        <v>85</v>
      </c>
      <c r="G118" s="74" t="e">
        <f>B118-F118</f>
        <v>#VALUE!</v>
      </c>
      <c r="H118" s="541" t="s">
        <v>85</v>
      </c>
      <c r="I118" s="76" t="e">
        <f>B118-H118</f>
        <v>#VALUE!</v>
      </c>
      <c r="J118" s="623">
        <v>222.7</v>
      </c>
      <c r="K118" s="67">
        <f>B118-J118</f>
        <v>0.86000000000001364</v>
      </c>
      <c r="L118" s="12">
        <f>B118/J118</f>
        <v>1.003861697350696</v>
      </c>
      <c r="M118" s="68">
        <v>262.14</v>
      </c>
      <c r="N118" s="69">
        <f>B118-M118</f>
        <v>-38.579999999999984</v>
      </c>
      <c r="O118" s="15">
        <f>B118/M118</f>
        <v>0.85282673380636309</v>
      </c>
      <c r="P118" s="31" t="s">
        <v>115</v>
      </c>
    </row>
    <row r="119" spans="1:16" s="96" customFormat="1" ht="19.95" customHeight="1">
      <c r="A119" s="347" t="s">
        <v>465</v>
      </c>
      <c r="B119" s="348">
        <v>184.75</v>
      </c>
      <c r="C119" s="788" t="s">
        <v>85</v>
      </c>
      <c r="D119" s="350" t="e">
        <f>B119-C119</f>
        <v>#VALUE!</v>
      </c>
      <c r="E119" s="351" t="e">
        <f>B119/C119</f>
        <v>#VALUE!</v>
      </c>
      <c r="F119" s="789" t="s">
        <v>85</v>
      </c>
      <c r="G119" s="782" t="e">
        <f>B119-F119</f>
        <v>#VALUE!</v>
      </c>
      <c r="H119" s="790" t="s">
        <v>85</v>
      </c>
      <c r="I119" s="783" t="e">
        <f>B119-H119</f>
        <v>#VALUE!</v>
      </c>
      <c r="J119" s="784">
        <v>183.11</v>
      </c>
      <c r="K119" s="785">
        <f>B119-J119</f>
        <v>1.6399999999999864</v>
      </c>
      <c r="L119" s="774">
        <f>B119/J119</f>
        <v>1.0089563650264868</v>
      </c>
      <c r="M119" s="786">
        <f>B118</f>
        <v>223.56</v>
      </c>
      <c r="N119" s="787">
        <f>B119-M119</f>
        <v>-38.81</v>
      </c>
      <c r="O119" s="777">
        <f>B119/M119</f>
        <v>0.82640007156915374</v>
      </c>
      <c r="P119" s="462" t="s">
        <v>115</v>
      </c>
    </row>
    <row r="120" spans="1:16" ht="19.95" customHeight="1">
      <c r="A120" s="92" t="s">
        <v>473</v>
      </c>
      <c r="B120" s="77">
        <v>95.57</v>
      </c>
      <c r="C120" s="151">
        <v>95.57</v>
      </c>
      <c r="D120" s="94">
        <f t="shared" si="31"/>
        <v>0</v>
      </c>
      <c r="E120" s="24">
        <f t="shared" si="32"/>
        <v>1</v>
      </c>
      <c r="F120" s="666">
        <v>94</v>
      </c>
      <c r="G120" s="181">
        <f t="shared" si="33"/>
        <v>1.5699999999999932</v>
      </c>
      <c r="H120" s="667">
        <v>97.18</v>
      </c>
      <c r="I120" s="182">
        <f t="shared" si="34"/>
        <v>-1.6100000000000136</v>
      </c>
      <c r="J120" s="623">
        <v>95.61</v>
      </c>
      <c r="K120" s="95">
        <f t="shared" si="35"/>
        <v>-4.0000000000006253E-2</v>
      </c>
      <c r="L120" s="25">
        <f t="shared" si="36"/>
        <v>0.99958163372032205</v>
      </c>
      <c r="M120" s="68">
        <v>96.67</v>
      </c>
      <c r="N120" s="183">
        <f t="shared" si="37"/>
        <v>-1.1000000000000085</v>
      </c>
      <c r="O120" s="154">
        <f t="shared" si="38"/>
        <v>0.988621082031654</v>
      </c>
      <c r="P120" s="31" t="s">
        <v>115</v>
      </c>
    </row>
    <row r="121" spans="1:16" s="96" customFormat="1" ht="19.95" customHeight="1">
      <c r="A121" s="347" t="s">
        <v>466</v>
      </c>
      <c r="B121" s="791">
        <v>107.28</v>
      </c>
      <c r="C121" s="350">
        <v>107.29</v>
      </c>
      <c r="D121" s="350">
        <f>B121-C121</f>
        <v>-1.0000000000005116E-2</v>
      </c>
      <c r="E121" s="351">
        <f>B121/C121</f>
        <v>0.99990679466865495</v>
      </c>
      <c r="F121" s="782">
        <v>104</v>
      </c>
      <c r="G121" s="782">
        <f>B121-F121</f>
        <v>3.2800000000000011</v>
      </c>
      <c r="H121" s="783">
        <v>111.13</v>
      </c>
      <c r="I121" s="783">
        <f>B121-H121</f>
        <v>-3.8499999999999943</v>
      </c>
      <c r="J121" s="784">
        <v>105.94</v>
      </c>
      <c r="K121" s="785">
        <f>B121-J121</f>
        <v>1.3400000000000034</v>
      </c>
      <c r="L121" s="774">
        <f>B121/J121</f>
        <v>1.0126486690579575</v>
      </c>
      <c r="M121" s="786">
        <f>B120</f>
        <v>95.57</v>
      </c>
      <c r="N121" s="787">
        <f>B121-M121</f>
        <v>11.710000000000008</v>
      </c>
      <c r="O121" s="777">
        <f>B121/M121</f>
        <v>1.1225279899550069</v>
      </c>
      <c r="P121" s="462" t="s">
        <v>115</v>
      </c>
    </row>
    <row r="122" spans="1:16" ht="19.95" customHeight="1">
      <c r="A122" s="215" t="s">
        <v>474</v>
      </c>
      <c r="B122" s="185">
        <v>274.36</v>
      </c>
      <c r="C122" s="545">
        <v>272.92</v>
      </c>
      <c r="D122" s="227">
        <f t="shared" si="31"/>
        <v>1.4399999999999977</v>
      </c>
      <c r="E122" s="218">
        <f t="shared" si="32"/>
        <v>1.0052762714348527</v>
      </c>
      <c r="F122" s="666">
        <v>271</v>
      </c>
      <c r="G122" s="228">
        <f t="shared" si="33"/>
        <v>3.3600000000000136</v>
      </c>
      <c r="H122" s="667">
        <v>274.11</v>
      </c>
      <c r="I122" s="229">
        <f t="shared" si="34"/>
        <v>0.25</v>
      </c>
      <c r="J122" s="624">
        <v>273.07</v>
      </c>
      <c r="K122" s="230">
        <f t="shared" si="35"/>
        <v>1.2900000000000205</v>
      </c>
      <c r="L122" s="222">
        <f t="shared" si="36"/>
        <v>1.0047240634269603</v>
      </c>
      <c r="M122" s="231">
        <v>257.08999999999997</v>
      </c>
      <c r="N122" s="232">
        <f t="shared" si="37"/>
        <v>17.270000000000039</v>
      </c>
      <c r="O122" s="225">
        <f t="shared" si="38"/>
        <v>1.067174919288965</v>
      </c>
      <c r="P122" s="226" t="s">
        <v>115</v>
      </c>
    </row>
    <row r="123" spans="1:16" s="96" customFormat="1" ht="19.95" customHeight="1">
      <c r="A123" s="347" t="s">
        <v>467</v>
      </c>
      <c r="B123" s="348">
        <v>261.29000000000002</v>
      </c>
      <c r="C123" s="350">
        <v>257.58</v>
      </c>
      <c r="D123" s="350">
        <f>B123-C123</f>
        <v>3.7100000000000364</v>
      </c>
      <c r="E123" s="351">
        <f>B123/C123</f>
        <v>1.0144032921810702</v>
      </c>
      <c r="F123" s="782">
        <v>252</v>
      </c>
      <c r="G123" s="782">
        <f>B123-F123</f>
        <v>9.2900000000000205</v>
      </c>
      <c r="H123" s="783">
        <v>261.37</v>
      </c>
      <c r="I123" s="783">
        <f>B123-H123</f>
        <v>-7.9999999999984084E-2</v>
      </c>
      <c r="J123" s="784">
        <v>258.95999999999998</v>
      </c>
      <c r="K123" s="785">
        <f>B123-J123</f>
        <v>2.3300000000000409</v>
      </c>
      <c r="L123" s="774">
        <f>B123/J123</f>
        <v>1.0089975285758419</v>
      </c>
      <c r="M123" s="786">
        <f>B122</f>
        <v>274.36</v>
      </c>
      <c r="N123" s="787">
        <f>B123-M123</f>
        <v>-13.069999999999993</v>
      </c>
      <c r="O123" s="777">
        <f>B123/M123</f>
        <v>0.9523618603294941</v>
      </c>
      <c r="P123" s="462" t="s">
        <v>115</v>
      </c>
    </row>
    <row r="126" spans="1:16" ht="15.6">
      <c r="A126" s="2" t="s">
        <v>494</v>
      </c>
    </row>
    <row r="127" spans="1:16">
      <c r="A127" s="21"/>
      <c r="B127" s="21"/>
      <c r="C127" s="21"/>
      <c r="D127" s="21"/>
      <c r="E127" s="289"/>
      <c r="F127" s="21"/>
      <c r="G127" s="21"/>
    </row>
    <row r="128" spans="1:16" ht="24.9" customHeight="1">
      <c r="B128" s="41"/>
      <c r="C128" s="842" t="s">
        <v>3</v>
      </c>
      <c r="D128" s="843"/>
      <c r="E128" s="797"/>
      <c r="F128" s="846" t="s">
        <v>6</v>
      </c>
      <c r="G128" s="847"/>
      <c r="H128" s="18"/>
    </row>
    <row r="129" spans="1:8" ht="60.6">
      <c r="A129" s="5" t="s">
        <v>53</v>
      </c>
      <c r="B129" s="42" t="s">
        <v>8</v>
      </c>
      <c r="C129" s="35" t="s">
        <v>4</v>
      </c>
      <c r="D129" s="36" t="s">
        <v>5</v>
      </c>
      <c r="E129" s="798" t="s">
        <v>7</v>
      </c>
      <c r="F129" s="38" t="s">
        <v>12</v>
      </c>
      <c r="G129" s="39" t="s">
        <v>13</v>
      </c>
      <c r="H129" s="18"/>
    </row>
    <row r="130" spans="1:8" ht="16.2" customHeight="1">
      <c r="A130" s="10"/>
      <c r="B130" s="43" t="s">
        <v>1</v>
      </c>
      <c r="C130" s="37" t="s">
        <v>15</v>
      </c>
      <c r="D130" s="32" t="s">
        <v>15</v>
      </c>
      <c r="E130" s="799" t="s">
        <v>1</v>
      </c>
      <c r="F130" s="40" t="s">
        <v>15</v>
      </c>
      <c r="G130" s="33" t="s">
        <v>15</v>
      </c>
      <c r="H130" s="18"/>
    </row>
    <row r="131" spans="1:8" s="3" customFormat="1" ht="25.05" customHeight="1">
      <c r="A131" s="3" t="s">
        <v>468</v>
      </c>
      <c r="B131" s="285">
        <f>B132</f>
        <v>0.123</v>
      </c>
      <c r="C131" s="917">
        <f>B116*(1-B131)</f>
        <v>170.26955000000001</v>
      </c>
      <c r="D131" s="918">
        <f>B116*(1+B131)</f>
        <v>218.03045</v>
      </c>
      <c r="E131" s="285">
        <f>E132</f>
        <v>0.20899999999999999</v>
      </c>
      <c r="F131" s="919">
        <f>B116*(1-E131)</f>
        <v>153.57265000000001</v>
      </c>
      <c r="G131" s="920">
        <f>B116*(1+E131)</f>
        <v>234.72735000000003</v>
      </c>
      <c r="H131" s="28"/>
    </row>
    <row r="132" spans="1:8" s="3" customFormat="1" ht="25.05" customHeight="1">
      <c r="A132" s="3" t="s">
        <v>469</v>
      </c>
      <c r="B132" s="766">
        <v>0.123</v>
      </c>
      <c r="C132" s="921">
        <f>B119*(1-B132)</f>
        <v>162.02574999999999</v>
      </c>
      <c r="D132" s="922">
        <f>B119*(1+B132)</f>
        <v>207.47425000000001</v>
      </c>
      <c r="E132" s="766">
        <v>0.20899999999999999</v>
      </c>
      <c r="F132" s="923">
        <f>B119*(1-E132)</f>
        <v>146.13724999999999</v>
      </c>
      <c r="G132" s="924">
        <f>B119*(1+E132)</f>
        <v>223.36275000000001</v>
      </c>
      <c r="H132" s="28"/>
    </row>
    <row r="133" spans="1:8" s="3" customFormat="1" ht="25.05" customHeight="1">
      <c r="A133" s="3" t="s">
        <v>470</v>
      </c>
      <c r="B133" s="792">
        <v>0.18099999999999999</v>
      </c>
      <c r="C133" s="921">
        <f>B121*(1-B133)</f>
        <v>87.862319999999997</v>
      </c>
      <c r="D133" s="922">
        <f>B121*(1+B133)</f>
        <v>126.69768000000001</v>
      </c>
      <c r="E133" s="792">
        <v>0.307</v>
      </c>
      <c r="F133" s="923">
        <f>B121*(1-E133)</f>
        <v>74.345040000000012</v>
      </c>
      <c r="G133" s="924">
        <f>B121*(1+E133)</f>
        <v>140.21495999999999</v>
      </c>
      <c r="H133" s="28"/>
    </row>
    <row r="134" spans="1:8" s="3" customFormat="1" ht="25.05" customHeight="1">
      <c r="A134" s="34" t="s">
        <v>467</v>
      </c>
      <c r="B134" s="767">
        <v>8.2000000000000003E-2</v>
      </c>
      <c r="C134" s="925">
        <f>B123*(1-B134)</f>
        <v>239.86422000000002</v>
      </c>
      <c r="D134" s="926">
        <f>B123*(1+B134)</f>
        <v>282.71578000000005</v>
      </c>
      <c r="E134" s="767">
        <v>0.13900000000000001</v>
      </c>
      <c r="F134" s="927">
        <f>B123*(1-E134)</f>
        <v>224.97069000000002</v>
      </c>
      <c r="G134" s="928">
        <f>B123*(1+E134)</f>
        <v>297.60931000000005</v>
      </c>
      <c r="H134" s="28"/>
    </row>
  </sheetData>
  <mergeCells count="8">
    <mergeCell ref="C29:D29"/>
    <mergeCell ref="F29:G29"/>
    <mergeCell ref="C100:D100"/>
    <mergeCell ref="F100:G100"/>
    <mergeCell ref="C62:D62"/>
    <mergeCell ref="F62:G62"/>
    <mergeCell ref="C128:D128"/>
    <mergeCell ref="F128:G128"/>
  </mergeCells>
  <pageMargins left="0.4" right="0.4" top="0.4" bottom="0.4" header="0.75" footer="0.75"/>
  <pageSetup scale="20" orientation="landscape" r:id="rId1"/>
  <ignoredErrors>
    <ignoredError sqref="D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1"/>
  <sheetViews>
    <sheetView zoomScale="85" zoomScaleNormal="85" workbookViewId="0">
      <selection activeCell="B198" sqref="B198"/>
    </sheetView>
  </sheetViews>
  <sheetFormatPr defaultRowHeight="13.2"/>
  <cols>
    <col min="1" max="1" width="35.6640625" customWidth="1"/>
    <col min="2" max="4" width="15.6640625" customWidth="1"/>
    <col min="5" max="5" width="15.6640625" style="288" customWidth="1"/>
    <col min="6" max="9" width="15.6640625" customWidth="1"/>
    <col min="10" max="10" width="15.6640625" style="288" customWidth="1"/>
    <col min="11" max="12" width="15.6640625" customWidth="1"/>
    <col min="13" max="13" width="15.6640625" style="288" customWidth="1"/>
  </cols>
  <sheetData>
    <row r="1" spans="1:14" ht="21">
      <c r="A1" s="4" t="s">
        <v>134</v>
      </c>
    </row>
    <row r="3" spans="1:14" ht="15.6">
      <c r="A3" s="2" t="s">
        <v>135</v>
      </c>
    </row>
    <row r="4" spans="1:14" ht="13.2" customHeight="1">
      <c r="A4" s="21"/>
      <c r="B4" s="21"/>
      <c r="C4" s="21"/>
      <c r="D4" s="21"/>
      <c r="E4" s="289"/>
      <c r="F4" s="21"/>
      <c r="G4" s="21"/>
      <c r="H4" s="21"/>
      <c r="I4" s="21"/>
      <c r="J4" s="289"/>
      <c r="K4" s="21"/>
      <c r="L4" s="21"/>
      <c r="M4" s="289"/>
    </row>
    <row r="5" spans="1:14" s="179" customFormat="1" ht="60" customHeight="1">
      <c r="A5" s="112" t="s">
        <v>40</v>
      </c>
      <c r="B5" s="316" t="s">
        <v>262</v>
      </c>
      <c r="C5" s="356" t="s">
        <v>278</v>
      </c>
      <c r="D5" s="357" t="s">
        <v>279</v>
      </c>
      <c r="E5" s="627" t="s">
        <v>280</v>
      </c>
      <c r="F5" s="316" t="s">
        <v>263</v>
      </c>
      <c r="G5" s="113" t="s">
        <v>281</v>
      </c>
      <c r="H5" s="238" t="s">
        <v>282</v>
      </c>
      <c r="I5" s="353" t="s">
        <v>118</v>
      </c>
      <c r="J5" s="290" t="s">
        <v>119</v>
      </c>
      <c r="K5" s="316" t="s">
        <v>136</v>
      </c>
      <c r="L5" s="373" t="s">
        <v>137</v>
      </c>
      <c r="M5" s="629" t="s">
        <v>138</v>
      </c>
      <c r="N5" s="178"/>
    </row>
    <row r="6" spans="1:14" ht="18" customHeight="1">
      <c r="A6" s="10"/>
      <c r="B6" s="317" t="s">
        <v>15</v>
      </c>
      <c r="C6" s="20" t="s">
        <v>15</v>
      </c>
      <c r="D6" s="359" t="s">
        <v>15</v>
      </c>
      <c r="E6" s="628" t="s">
        <v>1</v>
      </c>
      <c r="F6" s="317" t="s">
        <v>15</v>
      </c>
      <c r="G6" s="27" t="s">
        <v>15</v>
      </c>
      <c r="H6" s="6" t="s">
        <v>15</v>
      </c>
      <c r="I6" s="27" t="s">
        <v>15</v>
      </c>
      <c r="J6" s="291" t="s">
        <v>1</v>
      </c>
      <c r="K6" s="317" t="s">
        <v>15</v>
      </c>
      <c r="L6" s="16" t="s">
        <v>15</v>
      </c>
      <c r="M6" s="630" t="s">
        <v>1</v>
      </c>
      <c r="N6" s="18"/>
    </row>
    <row r="7" spans="1:14" s="96" customFormat="1" ht="18" customHeight="1">
      <c r="A7" s="96" t="s">
        <v>16</v>
      </c>
      <c r="B7" s="102">
        <v>733</v>
      </c>
      <c r="C7" s="361">
        <v>739.63</v>
      </c>
      <c r="D7" s="362">
        <f>B7-C7</f>
        <v>-6.6299999999999955</v>
      </c>
      <c r="E7" s="363">
        <f>B7/C7</f>
        <v>0.99103605856982546</v>
      </c>
      <c r="F7" s="102">
        <v>758.27</v>
      </c>
      <c r="G7" s="234">
        <v>758.02</v>
      </c>
      <c r="H7" s="239">
        <f>F7-G7</f>
        <v>0.25</v>
      </c>
      <c r="I7" s="235">
        <f>B7-F7</f>
        <v>-25.269999999999982</v>
      </c>
      <c r="J7" s="104">
        <f>B7/F7</f>
        <v>0.96667413981827055</v>
      </c>
      <c r="K7" s="105">
        <v>752.08</v>
      </c>
      <c r="L7" s="376">
        <f>B7-K7</f>
        <v>-19.080000000000041</v>
      </c>
      <c r="M7" s="377">
        <f>B7/K7</f>
        <v>0.9746303584725029</v>
      </c>
      <c r="N7" s="97"/>
    </row>
    <row r="8" spans="1:14" s="97" customFormat="1" ht="18" customHeight="1">
      <c r="A8" s="96" t="s">
        <v>17</v>
      </c>
      <c r="B8" s="107">
        <v>51.08</v>
      </c>
      <c r="C8" s="361">
        <v>51.08</v>
      </c>
      <c r="D8" s="362">
        <f t="shared" ref="D8:D29" si="0">B8-C8</f>
        <v>0</v>
      </c>
      <c r="E8" s="363">
        <f t="shared" ref="E8:E28" si="1">B8/C8</f>
        <v>1</v>
      </c>
      <c r="F8" s="107">
        <v>47.37</v>
      </c>
      <c r="G8" s="235">
        <v>47.37</v>
      </c>
      <c r="H8" s="239">
        <f t="shared" ref="H8:H28" si="2">F8-G8</f>
        <v>0</v>
      </c>
      <c r="I8" s="235">
        <f t="shared" ref="I8:I28" si="3">B8-F8</f>
        <v>3.7100000000000009</v>
      </c>
      <c r="J8" s="104">
        <f t="shared" ref="J8:J28" si="4">B8/F8</f>
        <v>1.0783196115685032</v>
      </c>
      <c r="K8" s="105">
        <v>62.83</v>
      </c>
      <c r="L8" s="378">
        <f t="shared" ref="L8:L28" si="5">B8-K8</f>
        <v>-11.75</v>
      </c>
      <c r="M8" s="379">
        <f t="shared" ref="M8:M28" si="6">B8/K8</f>
        <v>0.81298742638866783</v>
      </c>
    </row>
    <row r="9" spans="1:14" s="97" customFormat="1" ht="18" customHeight="1">
      <c r="A9" s="347" t="s">
        <v>18</v>
      </c>
      <c r="B9" s="348">
        <v>681.92</v>
      </c>
      <c r="C9" s="364">
        <v>678.55</v>
      </c>
      <c r="D9" s="365">
        <f t="shared" si="0"/>
        <v>3.3700000000000045</v>
      </c>
      <c r="E9" s="366">
        <f t="shared" si="1"/>
        <v>1.0049664726254512</v>
      </c>
      <c r="F9" s="348">
        <v>710.9</v>
      </c>
      <c r="G9" s="349">
        <v>710.65</v>
      </c>
      <c r="H9" s="350">
        <f t="shared" si="2"/>
        <v>0.25</v>
      </c>
      <c r="I9" s="349">
        <f t="shared" si="3"/>
        <v>-28.980000000000018</v>
      </c>
      <c r="J9" s="351">
        <f t="shared" si="4"/>
        <v>0.95923477282318181</v>
      </c>
      <c r="K9" s="352">
        <v>689.25</v>
      </c>
      <c r="L9" s="380">
        <f t="shared" si="5"/>
        <v>-7.3300000000000409</v>
      </c>
      <c r="M9" s="381">
        <f t="shared" si="6"/>
        <v>0.98936525208560022</v>
      </c>
    </row>
    <row r="10" spans="1:14" s="96" customFormat="1" ht="18" customHeight="1">
      <c r="A10" s="96" t="s">
        <v>19</v>
      </c>
      <c r="B10" s="107">
        <v>208.5</v>
      </c>
      <c r="C10" s="361">
        <v>211.5</v>
      </c>
      <c r="D10" s="362">
        <f t="shared" si="0"/>
        <v>-3</v>
      </c>
      <c r="E10" s="363">
        <f t="shared" si="1"/>
        <v>0.98581560283687941</v>
      </c>
      <c r="F10" s="107">
        <v>220.97</v>
      </c>
      <c r="G10" s="235">
        <v>220.98</v>
      </c>
      <c r="H10" s="239">
        <f t="shared" si="2"/>
        <v>-9.9999999999909051E-3</v>
      </c>
      <c r="I10" s="235">
        <f t="shared" si="3"/>
        <v>-12.469999999999999</v>
      </c>
      <c r="J10" s="104">
        <f t="shared" si="4"/>
        <v>0.94356700004525507</v>
      </c>
      <c r="K10" s="105">
        <v>227.73</v>
      </c>
      <c r="L10" s="378">
        <f t="shared" si="5"/>
        <v>-19.22999999999999</v>
      </c>
      <c r="M10" s="379">
        <f t="shared" si="6"/>
        <v>0.91555789751020955</v>
      </c>
    </row>
    <row r="11" spans="1:14" ht="18" customHeight="1">
      <c r="A11" s="3" t="s">
        <v>20</v>
      </c>
      <c r="B11" s="93">
        <v>19.5</v>
      </c>
      <c r="C11" s="367">
        <v>19.5</v>
      </c>
      <c r="D11" s="368">
        <f t="shared" si="0"/>
        <v>0</v>
      </c>
      <c r="E11" s="369">
        <f t="shared" si="1"/>
        <v>1</v>
      </c>
      <c r="F11" s="93">
        <v>18</v>
      </c>
      <c r="G11" s="236">
        <v>18</v>
      </c>
      <c r="H11" s="180">
        <f t="shared" si="2"/>
        <v>0</v>
      </c>
      <c r="I11" s="354">
        <f t="shared" si="3"/>
        <v>1.5</v>
      </c>
      <c r="J11" s="7">
        <f t="shared" si="4"/>
        <v>1.0833333333333333</v>
      </c>
      <c r="K11" s="98">
        <v>18.399999999999999</v>
      </c>
      <c r="L11" s="66">
        <f t="shared" si="5"/>
        <v>1.1000000000000014</v>
      </c>
      <c r="M11" s="382">
        <f t="shared" si="6"/>
        <v>1.0597826086956523</v>
      </c>
    </row>
    <row r="12" spans="1:14" ht="18" customHeight="1">
      <c r="A12" s="3" t="s">
        <v>21</v>
      </c>
      <c r="B12" s="93">
        <v>20</v>
      </c>
      <c r="C12" s="367">
        <v>22</v>
      </c>
      <c r="D12" s="368">
        <f t="shared" si="0"/>
        <v>-2</v>
      </c>
      <c r="E12" s="369">
        <f t="shared" si="1"/>
        <v>0.90909090909090906</v>
      </c>
      <c r="F12" s="93">
        <v>21.3</v>
      </c>
      <c r="G12" s="236">
        <v>21.3</v>
      </c>
      <c r="H12" s="180">
        <f t="shared" si="2"/>
        <v>0</v>
      </c>
      <c r="I12" s="354">
        <f t="shared" si="3"/>
        <v>-1.3000000000000007</v>
      </c>
      <c r="J12" s="7">
        <f t="shared" si="4"/>
        <v>0.93896713615023475</v>
      </c>
      <c r="K12" s="98">
        <v>31.82</v>
      </c>
      <c r="L12" s="66">
        <f t="shared" si="5"/>
        <v>-11.82</v>
      </c>
      <c r="M12" s="382">
        <f t="shared" si="6"/>
        <v>0.62853551225644244</v>
      </c>
    </row>
    <row r="13" spans="1:14" ht="18" customHeight="1">
      <c r="A13" s="3" t="s">
        <v>22</v>
      </c>
      <c r="B13" s="93">
        <v>31.5</v>
      </c>
      <c r="C13" s="367">
        <v>32.5</v>
      </c>
      <c r="D13" s="368">
        <f t="shared" si="0"/>
        <v>-1</v>
      </c>
      <c r="E13" s="369">
        <f t="shared" si="1"/>
        <v>0.96923076923076923</v>
      </c>
      <c r="F13" s="93">
        <v>29.98</v>
      </c>
      <c r="G13" s="236">
        <v>30</v>
      </c>
      <c r="H13" s="180">
        <f t="shared" si="2"/>
        <v>-1.9999999999999574E-2</v>
      </c>
      <c r="I13" s="354">
        <f t="shared" si="3"/>
        <v>1.5199999999999996</v>
      </c>
      <c r="J13" s="7">
        <f t="shared" si="4"/>
        <v>1.0507004669779854</v>
      </c>
      <c r="K13" s="98">
        <v>32.14</v>
      </c>
      <c r="L13" s="66">
        <f t="shared" si="5"/>
        <v>-0.64000000000000057</v>
      </c>
      <c r="M13" s="382">
        <f t="shared" si="6"/>
        <v>0.98008711885500932</v>
      </c>
    </row>
    <row r="14" spans="1:14" ht="18" customHeight="1">
      <c r="A14" s="34" t="s">
        <v>54</v>
      </c>
      <c r="B14" s="77">
        <v>137.5</v>
      </c>
      <c r="C14" s="370">
        <v>137.5</v>
      </c>
      <c r="D14" s="371">
        <f t="shared" si="0"/>
        <v>0</v>
      </c>
      <c r="E14" s="372">
        <f t="shared" si="1"/>
        <v>1</v>
      </c>
      <c r="F14" s="77">
        <v>151.68</v>
      </c>
      <c r="G14" s="237">
        <v>151.68</v>
      </c>
      <c r="H14" s="184">
        <f t="shared" si="2"/>
        <v>0</v>
      </c>
      <c r="I14" s="355">
        <f t="shared" si="3"/>
        <v>-14.180000000000007</v>
      </c>
      <c r="J14" s="22">
        <f t="shared" si="4"/>
        <v>0.9065137130801687</v>
      </c>
      <c r="K14" s="101">
        <v>145.37</v>
      </c>
      <c r="L14" s="383">
        <f t="shared" si="5"/>
        <v>-7.8700000000000045</v>
      </c>
      <c r="M14" s="384">
        <f t="shared" si="6"/>
        <v>0.94586228245167503</v>
      </c>
    </row>
    <row r="15" spans="1:14" s="96" customFormat="1" ht="18" customHeight="1">
      <c r="A15" s="96" t="s">
        <v>23</v>
      </c>
      <c r="B15" s="107">
        <v>202.66</v>
      </c>
      <c r="C15" s="361">
        <v>202.62</v>
      </c>
      <c r="D15" s="362">
        <f t="shared" si="0"/>
        <v>3.9999999999992042E-2</v>
      </c>
      <c r="E15" s="363">
        <f t="shared" si="1"/>
        <v>1.0001974138781955</v>
      </c>
      <c r="F15" s="107">
        <v>202.76</v>
      </c>
      <c r="G15" s="235">
        <v>202.68</v>
      </c>
      <c r="H15" s="239">
        <f t="shared" si="2"/>
        <v>7.9999999999984084E-2</v>
      </c>
      <c r="I15" s="235">
        <f t="shared" si="3"/>
        <v>-9.9999999999994316E-2</v>
      </c>
      <c r="J15" s="104">
        <f t="shared" si="4"/>
        <v>0.99950680607614917</v>
      </c>
      <c r="K15" s="105">
        <v>119.18</v>
      </c>
      <c r="L15" s="378">
        <f t="shared" si="5"/>
        <v>83.47999999999999</v>
      </c>
      <c r="M15" s="379">
        <f t="shared" si="6"/>
        <v>1.7004530961570732</v>
      </c>
    </row>
    <row r="16" spans="1:14" ht="18" customHeight="1">
      <c r="A16" s="3" t="s">
        <v>24</v>
      </c>
      <c r="B16" s="93">
        <v>4.7</v>
      </c>
      <c r="C16" s="367">
        <v>4.7</v>
      </c>
      <c r="D16" s="368">
        <f t="shared" si="0"/>
        <v>0</v>
      </c>
      <c r="E16" s="369">
        <f t="shared" si="1"/>
        <v>1</v>
      </c>
      <c r="F16" s="93">
        <v>4.26</v>
      </c>
      <c r="G16" s="236">
        <v>4.26</v>
      </c>
      <c r="H16" s="180">
        <f t="shared" si="2"/>
        <v>0</v>
      </c>
      <c r="I16" s="354">
        <f t="shared" si="3"/>
        <v>0.44000000000000039</v>
      </c>
      <c r="J16" s="7">
        <f t="shared" si="4"/>
        <v>1.103286384976526</v>
      </c>
      <c r="K16" s="98">
        <v>6.73</v>
      </c>
      <c r="L16" s="66">
        <f t="shared" si="5"/>
        <v>-2.0300000000000002</v>
      </c>
      <c r="M16" s="382">
        <f t="shared" si="6"/>
        <v>0.69836552748885583</v>
      </c>
    </row>
    <row r="17" spans="1:14" ht="18" customHeight="1">
      <c r="A17" s="3" t="s">
        <v>25</v>
      </c>
      <c r="B17" s="93">
        <v>128</v>
      </c>
      <c r="C17" s="367">
        <v>128</v>
      </c>
      <c r="D17" s="368">
        <f t="shared" si="0"/>
        <v>0</v>
      </c>
      <c r="E17" s="369">
        <f t="shared" si="1"/>
        <v>1</v>
      </c>
      <c r="F17" s="93">
        <v>129.77000000000001</v>
      </c>
      <c r="G17" s="236">
        <v>129.77000000000001</v>
      </c>
      <c r="H17" s="180">
        <f t="shared" si="2"/>
        <v>0</v>
      </c>
      <c r="I17" s="354">
        <f t="shared" si="3"/>
        <v>-1.7700000000000102</v>
      </c>
      <c r="J17" s="7">
        <f t="shared" si="4"/>
        <v>0.98636048393311238</v>
      </c>
      <c r="K17" s="98">
        <v>128.85</v>
      </c>
      <c r="L17" s="66">
        <f t="shared" si="5"/>
        <v>-0.84999999999999432</v>
      </c>
      <c r="M17" s="382">
        <f t="shared" si="6"/>
        <v>0.99340318199456734</v>
      </c>
    </row>
    <row r="18" spans="1:14" ht="18" customHeight="1">
      <c r="A18" s="555" t="s">
        <v>102</v>
      </c>
      <c r="B18" s="564">
        <f>B7-B17</f>
        <v>605</v>
      </c>
      <c r="C18" s="575">
        <v>611.63</v>
      </c>
      <c r="D18" s="565">
        <f t="shared" si="0"/>
        <v>-6.6299999999999955</v>
      </c>
      <c r="E18" s="557">
        <f t="shared" si="1"/>
        <v>0.98916011314029728</v>
      </c>
      <c r="F18" s="564">
        <f>F7-F17</f>
        <v>628.5</v>
      </c>
      <c r="G18" s="567">
        <v>628.61</v>
      </c>
      <c r="H18" s="569">
        <f t="shared" si="2"/>
        <v>-0.11000000000001364</v>
      </c>
      <c r="I18" s="567">
        <f t="shared" si="3"/>
        <v>-23.5</v>
      </c>
      <c r="J18" s="560">
        <f t="shared" si="4"/>
        <v>0.96260938743038982</v>
      </c>
      <c r="K18" s="580">
        <f>K7-K17</f>
        <v>623.23</v>
      </c>
      <c r="L18" s="578">
        <f>K18</f>
        <v>623.23</v>
      </c>
      <c r="M18" s="562">
        <f t="shared" si="6"/>
        <v>0.970749161625724</v>
      </c>
      <c r="N18" s="555"/>
    </row>
    <row r="19" spans="1:14" ht="18" customHeight="1">
      <c r="A19" s="572" t="s">
        <v>103</v>
      </c>
      <c r="B19" s="556">
        <f>B17/B7</f>
        <v>0.17462482946793997</v>
      </c>
      <c r="C19" s="579">
        <v>0.17305950272433515</v>
      </c>
      <c r="D19" s="557">
        <f t="shared" si="0"/>
        <v>1.5653267436048224E-3</v>
      </c>
      <c r="E19" s="557">
        <f t="shared" si="1"/>
        <v>1.0090450204638473</v>
      </c>
      <c r="F19" s="556">
        <f>F17/F7</f>
        <v>0.17113956770015959</v>
      </c>
      <c r="G19" s="558">
        <v>0.17111474458714629</v>
      </c>
      <c r="H19" s="559">
        <f t="shared" si="2"/>
        <v>2.4823113013300313E-5</v>
      </c>
      <c r="I19" s="558">
        <f t="shared" si="3"/>
        <v>3.4852617677803843E-3</v>
      </c>
      <c r="J19" s="560">
        <f t="shared" si="4"/>
        <v>1.0203650261281871</v>
      </c>
      <c r="K19" s="581">
        <f>K17/K7</f>
        <v>0.17132485905754705</v>
      </c>
      <c r="L19" s="561">
        <f>K19</f>
        <v>0.17132485905754705</v>
      </c>
      <c r="M19" s="562">
        <f t="shared" si="6"/>
        <v>1.0192614803744533</v>
      </c>
      <c r="N19" s="572"/>
    </row>
    <row r="20" spans="1:14" ht="18" customHeight="1">
      <c r="A20" s="3" t="s">
        <v>26</v>
      </c>
      <c r="B20" s="93">
        <v>18.86</v>
      </c>
      <c r="C20" s="367">
        <v>18.86</v>
      </c>
      <c r="D20" s="368">
        <f t="shared" si="0"/>
        <v>0</v>
      </c>
      <c r="E20" s="369">
        <f t="shared" si="1"/>
        <v>1</v>
      </c>
      <c r="F20" s="93">
        <v>18.329999999999998</v>
      </c>
      <c r="G20" s="236">
        <v>18.329999999999998</v>
      </c>
      <c r="H20" s="180">
        <f t="shared" si="2"/>
        <v>0</v>
      </c>
      <c r="I20" s="354">
        <f t="shared" si="3"/>
        <v>0.53000000000000114</v>
      </c>
      <c r="J20" s="7">
        <f t="shared" si="4"/>
        <v>1.0289143480632843</v>
      </c>
      <c r="K20" s="98">
        <v>19.14</v>
      </c>
      <c r="L20" s="66">
        <f t="shared" si="5"/>
        <v>-0.28000000000000114</v>
      </c>
      <c r="M20" s="382">
        <f t="shared" si="6"/>
        <v>0.98537095088819215</v>
      </c>
    </row>
    <row r="21" spans="1:14" ht="18" customHeight="1">
      <c r="A21" s="3" t="s">
        <v>27</v>
      </c>
      <c r="B21" s="93">
        <v>21.1</v>
      </c>
      <c r="C21" s="367">
        <v>21.1</v>
      </c>
      <c r="D21" s="368">
        <f t="shared" si="0"/>
        <v>0</v>
      </c>
      <c r="E21" s="369">
        <f t="shared" si="1"/>
        <v>1</v>
      </c>
      <c r="F21" s="93">
        <v>19.25</v>
      </c>
      <c r="G21" s="236">
        <v>19.25</v>
      </c>
      <c r="H21" s="180">
        <f t="shared" si="2"/>
        <v>0</v>
      </c>
      <c r="I21" s="354">
        <f t="shared" si="3"/>
        <v>1.8500000000000014</v>
      </c>
      <c r="J21" s="7">
        <f t="shared" si="4"/>
        <v>1.0961038961038962</v>
      </c>
      <c r="K21" s="98">
        <v>14.08</v>
      </c>
      <c r="L21" s="66">
        <f t="shared" si="5"/>
        <v>7.0200000000000014</v>
      </c>
      <c r="M21" s="382">
        <f t="shared" si="6"/>
        <v>1.4985795454545456</v>
      </c>
    </row>
    <row r="22" spans="1:14" ht="18" customHeight="1">
      <c r="A22" s="3" t="s">
        <v>28</v>
      </c>
      <c r="B22" s="93">
        <v>26.3</v>
      </c>
      <c r="C22" s="367">
        <v>26.3</v>
      </c>
      <c r="D22" s="368">
        <f t="shared" si="0"/>
        <v>0</v>
      </c>
      <c r="E22" s="369">
        <f t="shared" si="1"/>
        <v>1</v>
      </c>
      <c r="F22" s="93">
        <v>26.67</v>
      </c>
      <c r="G22" s="236">
        <v>26.67</v>
      </c>
      <c r="H22" s="180">
        <f t="shared" si="2"/>
        <v>0</v>
      </c>
      <c r="I22" s="354">
        <f t="shared" si="3"/>
        <v>-0.37000000000000099</v>
      </c>
      <c r="J22" s="7">
        <f t="shared" si="4"/>
        <v>0.98612673415823016</v>
      </c>
      <c r="K22" s="98">
        <v>25.63</v>
      </c>
      <c r="L22" s="66">
        <f t="shared" si="5"/>
        <v>0.67000000000000171</v>
      </c>
      <c r="M22" s="382">
        <f t="shared" si="6"/>
        <v>1.0261412407335155</v>
      </c>
    </row>
    <row r="23" spans="1:14" s="96" customFormat="1" ht="18" customHeight="1">
      <c r="A23" s="92" t="s">
        <v>29</v>
      </c>
      <c r="B23" s="93">
        <v>0</v>
      </c>
      <c r="C23" s="367">
        <v>0</v>
      </c>
      <c r="D23" s="368">
        <f t="shared" si="0"/>
        <v>0</v>
      </c>
      <c r="E23" s="369" t="e">
        <f t="shared" si="1"/>
        <v>#DIV/0!</v>
      </c>
      <c r="F23" s="93">
        <v>0</v>
      </c>
      <c r="G23" s="236">
        <v>0</v>
      </c>
      <c r="H23" s="180">
        <f t="shared" si="2"/>
        <v>0</v>
      </c>
      <c r="I23" s="354">
        <f t="shared" si="3"/>
        <v>0</v>
      </c>
      <c r="J23" s="24" t="e">
        <f t="shared" si="4"/>
        <v>#DIV/0!</v>
      </c>
      <c r="K23" s="98">
        <v>0</v>
      </c>
      <c r="L23" s="66">
        <f t="shared" si="5"/>
        <v>0</v>
      </c>
      <c r="M23" s="382" t="e">
        <f t="shared" si="6"/>
        <v>#DIV/0!</v>
      </c>
      <c r="N23"/>
    </row>
    <row r="24" spans="1:14" ht="18" customHeight="1">
      <c r="A24" s="34" t="s">
        <v>30</v>
      </c>
      <c r="B24" s="77">
        <v>99.7</v>
      </c>
      <c r="C24" s="370">
        <v>97</v>
      </c>
      <c r="D24" s="371">
        <f t="shared" si="0"/>
        <v>2.7000000000000028</v>
      </c>
      <c r="E24" s="372">
        <f t="shared" si="1"/>
        <v>1.0278350515463919</v>
      </c>
      <c r="F24" s="77">
        <v>98.51</v>
      </c>
      <c r="G24" s="237">
        <v>98.51</v>
      </c>
      <c r="H24" s="184">
        <f t="shared" si="2"/>
        <v>0</v>
      </c>
      <c r="I24" s="355">
        <f t="shared" si="3"/>
        <v>1.1899999999999977</v>
      </c>
      <c r="J24" s="22">
        <f t="shared" si="4"/>
        <v>1.0120799918789971</v>
      </c>
      <c r="K24" s="101">
        <v>87</v>
      </c>
      <c r="L24" s="383">
        <f t="shared" si="5"/>
        <v>12.700000000000003</v>
      </c>
      <c r="M24" s="384">
        <f t="shared" si="6"/>
        <v>1.1459770114942529</v>
      </c>
    </row>
    <row r="25" spans="1:14" ht="18" customHeight="1">
      <c r="A25" s="96" t="s">
        <v>31</v>
      </c>
      <c r="B25" s="107">
        <v>126.04</v>
      </c>
      <c r="C25" s="361">
        <v>122.74</v>
      </c>
      <c r="D25" s="362">
        <f t="shared" si="0"/>
        <v>3.3000000000000114</v>
      </c>
      <c r="E25" s="363">
        <f t="shared" si="1"/>
        <v>1.0268861007006682</v>
      </c>
      <c r="F25" s="107">
        <v>142.22</v>
      </c>
      <c r="G25" s="235">
        <v>142.19999999999999</v>
      </c>
      <c r="H25" s="239">
        <f t="shared" si="2"/>
        <v>2.0000000000010232E-2</v>
      </c>
      <c r="I25" s="235">
        <f t="shared" si="3"/>
        <v>-16.179999999999993</v>
      </c>
      <c r="J25" s="104">
        <f t="shared" si="4"/>
        <v>0.88623259738433413</v>
      </c>
      <c r="K25" s="105">
        <v>130.09</v>
      </c>
      <c r="L25" s="378">
        <f t="shared" si="5"/>
        <v>-4.0499999999999972</v>
      </c>
      <c r="M25" s="379">
        <f t="shared" si="6"/>
        <v>0.96886770697209623</v>
      </c>
      <c r="N25" s="96"/>
    </row>
    <row r="26" spans="1:14" s="554" customFormat="1" ht="18" customHeight="1">
      <c r="A26" s="3" t="s">
        <v>32</v>
      </c>
      <c r="B26" s="93">
        <v>71</v>
      </c>
      <c r="C26" s="367">
        <v>68</v>
      </c>
      <c r="D26" s="368">
        <f t="shared" si="0"/>
        <v>3</v>
      </c>
      <c r="E26" s="369">
        <f t="shared" si="1"/>
        <v>1.0441176470588236</v>
      </c>
      <c r="F26" s="93">
        <v>84.99</v>
      </c>
      <c r="G26" s="236">
        <v>84.99</v>
      </c>
      <c r="H26" s="180">
        <f t="shared" si="2"/>
        <v>0</v>
      </c>
      <c r="I26" s="354">
        <f t="shared" si="3"/>
        <v>-13.989999999999995</v>
      </c>
      <c r="J26" s="7">
        <f t="shared" si="4"/>
        <v>0.83539239910577723</v>
      </c>
      <c r="K26" s="98">
        <v>72.53</v>
      </c>
      <c r="L26" s="66">
        <f t="shared" si="5"/>
        <v>-1.5300000000000011</v>
      </c>
      <c r="M26" s="382">
        <f t="shared" si="6"/>
        <v>0.97890528057355575</v>
      </c>
      <c r="N26"/>
    </row>
    <row r="27" spans="1:14" s="590" customFormat="1" ht="18" customHeight="1">
      <c r="A27" s="3" t="s">
        <v>33</v>
      </c>
      <c r="B27" s="93">
        <v>15</v>
      </c>
      <c r="C27" s="367">
        <v>14.5</v>
      </c>
      <c r="D27" s="368">
        <f t="shared" si="0"/>
        <v>0.5</v>
      </c>
      <c r="E27" s="369">
        <f t="shared" si="1"/>
        <v>1.0344827586206897</v>
      </c>
      <c r="F27" s="93">
        <v>14.8</v>
      </c>
      <c r="G27" s="236">
        <v>14.8</v>
      </c>
      <c r="H27" s="180">
        <f t="shared" si="2"/>
        <v>0</v>
      </c>
      <c r="I27" s="354">
        <f t="shared" si="3"/>
        <v>0.19999999999999929</v>
      </c>
      <c r="J27" s="7">
        <f t="shared" si="4"/>
        <v>1.0135135135135134</v>
      </c>
      <c r="K27" s="98">
        <v>14.99</v>
      </c>
      <c r="L27" s="66">
        <f t="shared" si="5"/>
        <v>9.9999999999997868E-3</v>
      </c>
      <c r="M27" s="382">
        <f t="shared" si="6"/>
        <v>1.0006671114076051</v>
      </c>
      <c r="N27"/>
    </row>
    <row r="28" spans="1:14" ht="18" customHeight="1">
      <c r="A28" s="546" t="s">
        <v>34</v>
      </c>
      <c r="B28" s="264">
        <v>25.5</v>
      </c>
      <c r="C28" s="547">
        <v>25.5</v>
      </c>
      <c r="D28" s="548">
        <f t="shared" si="0"/>
        <v>0</v>
      </c>
      <c r="E28" s="369">
        <f t="shared" si="1"/>
        <v>1</v>
      </c>
      <c r="F28" s="264">
        <v>26.98</v>
      </c>
      <c r="G28" s="549">
        <v>26.98</v>
      </c>
      <c r="H28" s="550">
        <f t="shared" si="2"/>
        <v>0</v>
      </c>
      <c r="I28" s="551">
        <f t="shared" si="3"/>
        <v>-1.4800000000000004</v>
      </c>
      <c r="J28" s="24">
        <f t="shared" si="4"/>
        <v>0.94514455151964416</v>
      </c>
      <c r="K28" s="552">
        <v>26.79</v>
      </c>
      <c r="L28" s="553">
        <f t="shared" si="5"/>
        <v>-1.2899999999999991</v>
      </c>
      <c r="M28" s="382">
        <f t="shared" si="6"/>
        <v>0.95184770436730126</v>
      </c>
      <c r="N28" s="554"/>
    </row>
    <row r="29" spans="1:14" ht="18" customHeight="1">
      <c r="A29" s="582" t="s">
        <v>94</v>
      </c>
      <c r="B29" s="591">
        <f>B25-B26-B27-B28</f>
        <v>14.540000000000006</v>
      </c>
      <c r="C29" s="592">
        <v>14.739999999999995</v>
      </c>
      <c r="D29" s="593">
        <f t="shared" si="0"/>
        <v>-0.19999999999998863</v>
      </c>
      <c r="E29" s="585">
        <f>B29/C29</f>
        <v>0.98643147896879313</v>
      </c>
      <c r="F29" s="591">
        <f>F25-F26-F27-F28</f>
        <v>15.450000000000006</v>
      </c>
      <c r="G29" s="594">
        <v>15.429999999999996</v>
      </c>
      <c r="H29" s="595">
        <f>F29-G29</f>
        <v>2.0000000000010232E-2</v>
      </c>
      <c r="I29" s="594">
        <f>B29-F29</f>
        <v>-0.91000000000000014</v>
      </c>
      <c r="J29" s="587">
        <f>B29/F29</f>
        <v>0.9411003236245955</v>
      </c>
      <c r="K29" s="591">
        <f>K25-K26-K27-K28</f>
        <v>15.780000000000001</v>
      </c>
      <c r="L29" s="596">
        <f>B29-K29</f>
        <v>-1.2399999999999949</v>
      </c>
      <c r="M29" s="589">
        <f>B29/K29</f>
        <v>0.92141951837769365</v>
      </c>
      <c r="N29" s="590"/>
    </row>
    <row r="30" spans="1:14" ht="18" customHeight="1"/>
    <row r="31" spans="1:14" ht="18" customHeight="1"/>
    <row r="32" spans="1:14" s="177" customFormat="1" ht="18" customHeight="1">
      <c r="A32" s="2" t="s">
        <v>139</v>
      </c>
      <c r="B32"/>
      <c r="C32"/>
      <c r="D32"/>
      <c r="E32" s="288"/>
      <c r="F32"/>
      <c r="G32"/>
      <c r="H32"/>
      <c r="I32"/>
      <c r="J32" s="288"/>
      <c r="K32"/>
      <c r="L32"/>
      <c r="M32" s="288"/>
      <c r="N32"/>
    </row>
    <row r="33" spans="1:14" ht="18" customHeight="1">
      <c r="A33" s="21"/>
      <c r="B33" s="21"/>
      <c r="C33" s="21"/>
      <c r="D33" s="21"/>
      <c r="E33" s="289"/>
      <c r="F33" s="21"/>
      <c r="G33" s="21"/>
      <c r="H33" s="21"/>
      <c r="I33" s="21"/>
      <c r="J33" s="289"/>
      <c r="K33" s="21"/>
      <c r="L33" s="21"/>
      <c r="M33" s="289"/>
    </row>
    <row r="34" spans="1:14" s="112" customFormat="1" ht="60" customHeight="1">
      <c r="A34" s="111" t="s">
        <v>84</v>
      </c>
      <c r="B34" s="316" t="s">
        <v>264</v>
      </c>
      <c r="C34" s="356" t="s">
        <v>283</v>
      </c>
      <c r="D34" s="357" t="s">
        <v>284</v>
      </c>
      <c r="E34" s="627" t="s">
        <v>285</v>
      </c>
      <c r="F34" s="316" t="s">
        <v>265</v>
      </c>
      <c r="G34" s="113" t="s">
        <v>286</v>
      </c>
      <c r="H34" s="238" t="s">
        <v>287</v>
      </c>
      <c r="I34" s="353" t="s">
        <v>120</v>
      </c>
      <c r="J34" s="290" t="s">
        <v>121</v>
      </c>
      <c r="K34" s="316" t="s">
        <v>140</v>
      </c>
      <c r="L34" s="373" t="s">
        <v>141</v>
      </c>
      <c r="M34" s="631" t="s">
        <v>142</v>
      </c>
      <c r="N34" s="280"/>
    </row>
    <row r="35" spans="1:14" s="97" customFormat="1" ht="18" customHeight="1">
      <c r="A35" s="10"/>
      <c r="B35" s="317" t="s">
        <v>15</v>
      </c>
      <c r="C35" s="20" t="s">
        <v>15</v>
      </c>
      <c r="D35" s="359" t="s">
        <v>15</v>
      </c>
      <c r="E35" s="628" t="s">
        <v>1</v>
      </c>
      <c r="F35" s="319" t="s">
        <v>15</v>
      </c>
      <c r="G35" s="27" t="s">
        <v>15</v>
      </c>
      <c r="H35" s="6" t="s">
        <v>15</v>
      </c>
      <c r="I35" s="27" t="s">
        <v>15</v>
      </c>
      <c r="J35" s="291" t="s">
        <v>1</v>
      </c>
      <c r="K35" s="317" t="s">
        <v>15</v>
      </c>
      <c r="L35" s="16" t="s">
        <v>15</v>
      </c>
      <c r="M35" s="632" t="s">
        <v>1</v>
      </c>
      <c r="N35"/>
    </row>
    <row r="36" spans="1:14" s="97" customFormat="1" ht="18" customHeight="1">
      <c r="A36" s="96" t="s">
        <v>16</v>
      </c>
      <c r="B36" s="102">
        <v>181.39</v>
      </c>
      <c r="C36" s="361">
        <v>183.87</v>
      </c>
      <c r="D36" s="362">
        <f>B36-C36</f>
        <v>-2.4800000000000182</v>
      </c>
      <c r="E36" s="363">
        <f>B36/C36</f>
        <v>0.98651220971338438</v>
      </c>
      <c r="F36" s="102">
        <v>181.4</v>
      </c>
      <c r="G36" s="234">
        <v>182.64</v>
      </c>
      <c r="H36" s="239">
        <f>F36-G36</f>
        <v>-1.2399999999999807</v>
      </c>
      <c r="I36" s="235">
        <f>B36-F36</f>
        <v>-1.0000000000019327E-2</v>
      </c>
      <c r="J36" s="104">
        <f>B36/F36</f>
        <v>0.99994487320837921</v>
      </c>
      <c r="K36" s="105">
        <v>183.34</v>
      </c>
      <c r="L36" s="378">
        <f>B36-K36</f>
        <v>-1.9500000000000171</v>
      </c>
      <c r="M36" s="379">
        <f>B36/K36</f>
        <v>0.98936402312643168</v>
      </c>
    </row>
    <row r="37" spans="1:14" s="96" customFormat="1" ht="18" customHeight="1">
      <c r="A37" s="96" t="s">
        <v>17</v>
      </c>
      <c r="B37" s="107">
        <v>27.9</v>
      </c>
      <c r="C37" s="361">
        <v>27.9</v>
      </c>
      <c r="D37" s="362">
        <f t="shared" ref="D37:D58" si="7">B37-C37</f>
        <v>0</v>
      </c>
      <c r="E37" s="363">
        <f t="shared" ref="E37:E58" si="8">B37/C37</f>
        <v>1</v>
      </c>
      <c r="F37" s="107">
        <v>24.52</v>
      </c>
      <c r="G37" s="235">
        <v>24.52</v>
      </c>
      <c r="H37" s="239">
        <f t="shared" ref="H37:H58" si="9">F37-G37</f>
        <v>0</v>
      </c>
      <c r="I37" s="235">
        <f t="shared" ref="I37:I58" si="10">B37-F37</f>
        <v>3.379999999999999</v>
      </c>
      <c r="J37" s="104">
        <f t="shared" ref="J37:J58" si="11">B37/F37</f>
        <v>1.1378466557911908</v>
      </c>
      <c r="K37" s="105">
        <v>28.6</v>
      </c>
      <c r="L37" s="378">
        <f t="shared" ref="L37:L58" si="12">B37-K37</f>
        <v>-0.70000000000000284</v>
      </c>
      <c r="M37" s="379">
        <f t="shared" ref="M37:M58" si="13">B37/K37</f>
        <v>0.97552447552447541</v>
      </c>
      <c r="N37" s="97"/>
    </row>
    <row r="38" spans="1:14" ht="18" customHeight="1">
      <c r="A38" s="347" t="s">
        <v>18</v>
      </c>
      <c r="B38" s="348">
        <v>153.5</v>
      </c>
      <c r="C38" s="364">
        <v>155.97</v>
      </c>
      <c r="D38" s="365">
        <f t="shared" si="7"/>
        <v>-2.4699999999999989</v>
      </c>
      <c r="E38" s="366">
        <f t="shared" si="8"/>
        <v>0.98416362120920686</v>
      </c>
      <c r="F38" s="348">
        <v>156.87</v>
      </c>
      <c r="G38" s="349">
        <v>158.12</v>
      </c>
      <c r="H38" s="350">
        <f t="shared" si="9"/>
        <v>-1.25</v>
      </c>
      <c r="I38" s="349">
        <f t="shared" si="10"/>
        <v>-3.3700000000000045</v>
      </c>
      <c r="J38" s="351">
        <f t="shared" si="11"/>
        <v>0.97851724357748449</v>
      </c>
      <c r="K38" s="352">
        <v>154.74</v>
      </c>
      <c r="L38" s="380">
        <f t="shared" si="12"/>
        <v>-1.2400000000000091</v>
      </c>
      <c r="M38" s="381">
        <f t="shared" si="13"/>
        <v>0.99198655809745373</v>
      </c>
      <c r="N38" s="97"/>
    </row>
    <row r="39" spans="1:14" ht="18" customHeight="1">
      <c r="A39" s="96" t="s">
        <v>19</v>
      </c>
      <c r="B39" s="107">
        <v>75.2</v>
      </c>
      <c r="C39" s="361">
        <v>77.7</v>
      </c>
      <c r="D39" s="362">
        <f t="shared" si="7"/>
        <v>-2.5</v>
      </c>
      <c r="E39" s="363">
        <f t="shared" si="8"/>
        <v>0.96782496782496785</v>
      </c>
      <c r="F39" s="107">
        <v>71.73</v>
      </c>
      <c r="G39" s="235">
        <v>72.599999999999994</v>
      </c>
      <c r="H39" s="239">
        <f t="shared" si="9"/>
        <v>-0.86999999999999034</v>
      </c>
      <c r="I39" s="235">
        <f t="shared" si="10"/>
        <v>3.4699999999999989</v>
      </c>
      <c r="J39" s="104">
        <f t="shared" si="11"/>
        <v>1.0483758538965564</v>
      </c>
      <c r="K39" s="105">
        <v>84.05</v>
      </c>
      <c r="L39" s="378">
        <f t="shared" si="12"/>
        <v>-8.8499999999999943</v>
      </c>
      <c r="M39" s="379">
        <f t="shared" si="13"/>
        <v>0.8947055324211779</v>
      </c>
      <c r="N39" s="96"/>
    </row>
    <row r="40" spans="1:14" ht="18" customHeight="1">
      <c r="A40" s="3" t="s">
        <v>20</v>
      </c>
      <c r="B40" s="93">
        <v>14.2</v>
      </c>
      <c r="C40" s="367">
        <v>14.2</v>
      </c>
      <c r="D40" s="368">
        <f t="shared" si="7"/>
        <v>0</v>
      </c>
      <c r="E40" s="369">
        <f t="shared" si="8"/>
        <v>1</v>
      </c>
      <c r="F40" s="93">
        <v>12</v>
      </c>
      <c r="G40" s="236">
        <v>12</v>
      </c>
      <c r="H40" s="180">
        <f t="shared" si="9"/>
        <v>0</v>
      </c>
      <c r="I40" s="354">
        <f t="shared" si="10"/>
        <v>2.1999999999999993</v>
      </c>
      <c r="J40" s="7">
        <f t="shared" si="11"/>
        <v>1.1833333333333333</v>
      </c>
      <c r="K40" s="98">
        <v>13.83</v>
      </c>
      <c r="L40" s="66">
        <f t="shared" si="12"/>
        <v>0.36999999999999922</v>
      </c>
      <c r="M40" s="382">
        <f t="shared" si="13"/>
        <v>1.0267534345625451</v>
      </c>
    </row>
    <row r="41" spans="1:14" ht="18" customHeight="1">
      <c r="A41" s="3" t="s">
        <v>21</v>
      </c>
      <c r="B41" s="93">
        <v>14</v>
      </c>
      <c r="C41" s="367">
        <v>16</v>
      </c>
      <c r="D41" s="368">
        <f t="shared" si="7"/>
        <v>-2</v>
      </c>
      <c r="E41" s="369">
        <f t="shared" si="8"/>
        <v>0.875</v>
      </c>
      <c r="F41" s="93">
        <v>14.5</v>
      </c>
      <c r="G41" s="236">
        <v>15</v>
      </c>
      <c r="H41" s="180">
        <f t="shared" si="9"/>
        <v>-0.5</v>
      </c>
      <c r="I41" s="354">
        <f t="shared" si="10"/>
        <v>-0.5</v>
      </c>
      <c r="J41" s="7">
        <f t="shared" si="11"/>
        <v>0.96551724137931039</v>
      </c>
      <c r="K41" s="98">
        <v>22.64</v>
      </c>
      <c r="L41" s="66">
        <f t="shared" si="12"/>
        <v>-8.64</v>
      </c>
      <c r="M41" s="382">
        <f t="shared" si="13"/>
        <v>0.61837455830388688</v>
      </c>
    </row>
    <row r="42" spans="1:14" s="96" customFormat="1" ht="18" customHeight="1">
      <c r="A42" s="3" t="s">
        <v>22</v>
      </c>
      <c r="B42" s="93">
        <v>24</v>
      </c>
      <c r="C42" s="367">
        <v>24.5</v>
      </c>
      <c r="D42" s="368">
        <f t="shared" si="7"/>
        <v>-0.5</v>
      </c>
      <c r="E42" s="369">
        <f t="shared" si="8"/>
        <v>0.97959183673469385</v>
      </c>
      <c r="F42" s="93">
        <v>21.95</v>
      </c>
      <c r="G42" s="236">
        <v>22.1</v>
      </c>
      <c r="H42" s="180">
        <f t="shared" si="9"/>
        <v>-0.15000000000000213</v>
      </c>
      <c r="I42" s="354">
        <f t="shared" si="10"/>
        <v>2.0500000000000007</v>
      </c>
      <c r="J42" s="7">
        <f t="shared" si="11"/>
        <v>1.0933940774487472</v>
      </c>
      <c r="K42" s="98">
        <v>20.16</v>
      </c>
      <c r="L42" s="66">
        <f t="shared" si="12"/>
        <v>3.84</v>
      </c>
      <c r="M42" s="382">
        <f t="shared" si="13"/>
        <v>1.1904761904761905</v>
      </c>
      <c r="N42"/>
    </row>
    <row r="43" spans="1:14" ht="18" customHeight="1">
      <c r="A43" s="34" t="s">
        <v>54</v>
      </c>
      <c r="B43" s="77">
        <v>23</v>
      </c>
      <c r="C43" s="370">
        <v>23</v>
      </c>
      <c r="D43" s="371">
        <f t="shared" si="7"/>
        <v>0</v>
      </c>
      <c r="E43" s="372">
        <f t="shared" si="8"/>
        <v>1</v>
      </c>
      <c r="F43" s="77">
        <v>23.28</v>
      </c>
      <c r="G43" s="237">
        <v>23.5</v>
      </c>
      <c r="H43" s="184">
        <f t="shared" si="9"/>
        <v>-0.21999999999999886</v>
      </c>
      <c r="I43" s="355">
        <f t="shared" si="10"/>
        <v>-0.28000000000000114</v>
      </c>
      <c r="J43" s="22">
        <f t="shared" si="11"/>
        <v>0.98797250859106522</v>
      </c>
      <c r="K43" s="101">
        <v>27.43</v>
      </c>
      <c r="L43" s="383">
        <f t="shared" si="12"/>
        <v>-4.43</v>
      </c>
      <c r="M43" s="384">
        <f t="shared" si="13"/>
        <v>0.83849799489609922</v>
      </c>
    </row>
    <row r="44" spans="1:14" ht="18" customHeight="1">
      <c r="A44" s="96" t="s">
        <v>23</v>
      </c>
      <c r="B44" s="107">
        <v>6.76</v>
      </c>
      <c r="C44" s="361">
        <v>6.86</v>
      </c>
      <c r="D44" s="362">
        <f t="shared" si="7"/>
        <v>-0.10000000000000053</v>
      </c>
      <c r="E44" s="363">
        <f t="shared" si="8"/>
        <v>0.98542274052478129</v>
      </c>
      <c r="F44" s="107">
        <v>6.52</v>
      </c>
      <c r="G44" s="235">
        <v>6.59</v>
      </c>
      <c r="H44" s="239">
        <f t="shared" si="9"/>
        <v>-7.0000000000000284E-2</v>
      </c>
      <c r="I44" s="235">
        <f t="shared" si="10"/>
        <v>0.24000000000000021</v>
      </c>
      <c r="J44" s="104">
        <f t="shared" si="11"/>
        <v>1.0368098159509203</v>
      </c>
      <c r="K44" s="105">
        <v>5.48</v>
      </c>
      <c r="L44" s="378">
        <f t="shared" si="12"/>
        <v>1.2799999999999994</v>
      </c>
      <c r="M44" s="379">
        <f t="shared" si="13"/>
        <v>1.2335766423357664</v>
      </c>
      <c r="N44" s="96"/>
    </row>
    <row r="45" spans="1:14" ht="18" customHeight="1">
      <c r="A45" s="3" t="s">
        <v>24</v>
      </c>
      <c r="B45" s="93">
        <v>0.3</v>
      </c>
      <c r="C45" s="367">
        <v>0.3</v>
      </c>
      <c r="D45" s="368">
        <f t="shared" si="7"/>
        <v>0</v>
      </c>
      <c r="E45" s="369">
        <f t="shared" si="8"/>
        <v>1</v>
      </c>
      <c r="F45" s="93">
        <v>0.25</v>
      </c>
      <c r="G45" s="236">
        <v>0.25</v>
      </c>
      <c r="H45" s="180">
        <f t="shared" si="9"/>
        <v>0</v>
      </c>
      <c r="I45" s="354">
        <f t="shared" si="10"/>
        <v>4.9999999999999989E-2</v>
      </c>
      <c r="J45" s="7">
        <f t="shared" si="11"/>
        <v>1.2</v>
      </c>
      <c r="K45" s="98">
        <v>0.62</v>
      </c>
      <c r="L45" s="66">
        <f t="shared" si="12"/>
        <v>-0.32</v>
      </c>
      <c r="M45" s="382">
        <f t="shared" si="13"/>
        <v>0.48387096774193544</v>
      </c>
    </row>
    <row r="46" spans="1:14" ht="18" customHeight="1">
      <c r="A46" s="3" t="s">
        <v>25</v>
      </c>
      <c r="B46" s="93">
        <v>1.2</v>
      </c>
      <c r="C46" s="367">
        <v>1.2</v>
      </c>
      <c r="D46" s="368">
        <f t="shared" si="7"/>
        <v>0</v>
      </c>
      <c r="E46" s="369">
        <f t="shared" si="8"/>
        <v>1</v>
      </c>
      <c r="F46" s="93">
        <v>1</v>
      </c>
      <c r="G46" s="236">
        <v>1</v>
      </c>
      <c r="H46" s="180">
        <f t="shared" si="9"/>
        <v>0</v>
      </c>
      <c r="I46" s="354">
        <f t="shared" si="10"/>
        <v>0.19999999999999996</v>
      </c>
      <c r="J46" s="7">
        <f t="shared" si="11"/>
        <v>1.2</v>
      </c>
      <c r="K46" s="98">
        <v>0.75</v>
      </c>
      <c r="L46" s="66">
        <f t="shared" si="12"/>
        <v>0.44999999999999996</v>
      </c>
      <c r="M46" s="382">
        <f t="shared" si="13"/>
        <v>1.5999999999999999</v>
      </c>
    </row>
    <row r="47" spans="1:14" ht="18" customHeight="1">
      <c r="A47" s="555" t="s">
        <v>104</v>
      </c>
      <c r="B47" s="564">
        <f>B36-B46</f>
        <v>180.19</v>
      </c>
      <c r="C47" s="575">
        <v>182.67000000000002</v>
      </c>
      <c r="D47" s="565">
        <f t="shared" si="7"/>
        <v>-2.4800000000000182</v>
      </c>
      <c r="E47" s="557">
        <f t="shared" si="8"/>
        <v>0.98642360540866036</v>
      </c>
      <c r="F47" s="564">
        <f>F36-F46</f>
        <v>180.4</v>
      </c>
      <c r="G47" s="567">
        <v>181.64</v>
      </c>
      <c r="H47" s="569">
        <f t="shared" si="9"/>
        <v>-1.2399999999999807</v>
      </c>
      <c r="I47" s="567">
        <f t="shared" si="10"/>
        <v>-0.21000000000000796</v>
      </c>
      <c r="J47" s="560">
        <f t="shared" si="11"/>
        <v>0.99883592017738354</v>
      </c>
      <c r="K47" s="580">
        <f>K36-K46</f>
        <v>182.59</v>
      </c>
      <c r="L47" s="578">
        <f>K47</f>
        <v>182.59</v>
      </c>
      <c r="M47" s="562">
        <f t="shared" si="13"/>
        <v>0.9868557971411358</v>
      </c>
      <c r="N47" s="555"/>
    </row>
    <row r="48" spans="1:14" ht="18" customHeight="1">
      <c r="A48" s="572" t="s">
        <v>105</v>
      </c>
      <c r="B48" s="556">
        <f>B46/B36</f>
        <v>6.6155796901703513E-3</v>
      </c>
      <c r="C48" s="579">
        <v>6.5263501386849405E-3</v>
      </c>
      <c r="D48" s="557">
        <f t="shared" si="7"/>
        <v>8.9229551485410855E-5</v>
      </c>
      <c r="E48" s="557">
        <f t="shared" si="8"/>
        <v>1.0136721980263521</v>
      </c>
      <c r="F48" s="556">
        <f>F46/F36</f>
        <v>5.512679162072767E-3</v>
      </c>
      <c r="G48" s="558">
        <v>5.4752518615856331E-3</v>
      </c>
      <c r="H48" s="559">
        <f t="shared" si="9"/>
        <v>3.7427300487133906E-5</v>
      </c>
      <c r="I48" s="558">
        <f t="shared" si="10"/>
        <v>1.1029005280975843E-3</v>
      </c>
      <c r="J48" s="560">
        <f t="shared" si="11"/>
        <v>1.2000661557969019</v>
      </c>
      <c r="K48" s="581">
        <f>K46/K36</f>
        <v>4.0907603359877824E-3</v>
      </c>
      <c r="L48" s="561">
        <f>K48</f>
        <v>4.0907603359877824E-3</v>
      </c>
      <c r="M48" s="562">
        <f t="shared" si="13"/>
        <v>1.6172005071944429</v>
      </c>
      <c r="N48" s="572"/>
    </row>
    <row r="49" spans="1:14" ht="18" customHeight="1">
      <c r="A49" s="3" t="s">
        <v>26</v>
      </c>
      <c r="B49" s="93">
        <v>1.04</v>
      </c>
      <c r="C49" s="367">
        <v>1.1399999999999999</v>
      </c>
      <c r="D49" s="368">
        <f t="shared" si="7"/>
        <v>-9.9999999999999867E-2</v>
      </c>
      <c r="E49" s="369">
        <f t="shared" si="8"/>
        <v>0.91228070175438603</v>
      </c>
      <c r="F49" s="93">
        <v>0.78</v>
      </c>
      <c r="G49" s="236">
        <v>0.79</v>
      </c>
      <c r="H49" s="180">
        <f t="shared" si="9"/>
        <v>-1.0000000000000009E-2</v>
      </c>
      <c r="I49" s="354">
        <f t="shared" si="10"/>
        <v>0.26</v>
      </c>
      <c r="J49" s="7">
        <f t="shared" si="11"/>
        <v>1.3333333333333333</v>
      </c>
      <c r="K49" s="98">
        <v>0.53</v>
      </c>
      <c r="L49" s="66">
        <f t="shared" si="12"/>
        <v>0.51</v>
      </c>
      <c r="M49" s="382">
        <f t="shared" si="13"/>
        <v>1.9622641509433962</v>
      </c>
    </row>
    <row r="50" spans="1:14" s="96" customFormat="1" ht="18" customHeight="1">
      <c r="A50" s="3" t="s">
        <v>27</v>
      </c>
      <c r="B50" s="93">
        <v>0.69</v>
      </c>
      <c r="C50" s="367">
        <v>0.69</v>
      </c>
      <c r="D50" s="368">
        <f t="shared" si="7"/>
        <v>0</v>
      </c>
      <c r="E50" s="369">
        <f t="shared" si="8"/>
        <v>1</v>
      </c>
      <c r="F50" s="93">
        <v>0.82</v>
      </c>
      <c r="G50" s="236">
        <v>0.84</v>
      </c>
      <c r="H50" s="180">
        <f t="shared" si="9"/>
        <v>-2.0000000000000018E-2</v>
      </c>
      <c r="I50" s="354">
        <f t="shared" si="10"/>
        <v>-0.13</v>
      </c>
      <c r="J50" s="7">
        <f t="shared" si="11"/>
        <v>0.84146341463414631</v>
      </c>
      <c r="K50" s="98">
        <v>0.56999999999999995</v>
      </c>
      <c r="L50" s="66">
        <f t="shared" si="12"/>
        <v>0.12</v>
      </c>
      <c r="M50" s="382">
        <f t="shared" si="13"/>
        <v>1.2105263157894737</v>
      </c>
      <c r="N50"/>
    </row>
    <row r="51" spans="1:14" ht="18" customHeight="1">
      <c r="A51" s="3" t="s">
        <v>28</v>
      </c>
      <c r="B51" s="93">
        <v>1.2</v>
      </c>
      <c r="C51" s="367">
        <v>1.2</v>
      </c>
      <c r="D51" s="368">
        <f t="shared" si="7"/>
        <v>0</v>
      </c>
      <c r="E51" s="369">
        <f t="shared" si="8"/>
        <v>1</v>
      </c>
      <c r="F51" s="93">
        <v>1.2</v>
      </c>
      <c r="G51" s="236">
        <v>1.2</v>
      </c>
      <c r="H51" s="180">
        <f t="shared" si="9"/>
        <v>0</v>
      </c>
      <c r="I51" s="354">
        <f t="shared" si="10"/>
        <v>0</v>
      </c>
      <c r="J51" s="7">
        <f t="shared" si="11"/>
        <v>1</v>
      </c>
      <c r="K51" s="98">
        <v>0.6</v>
      </c>
      <c r="L51" s="66">
        <f t="shared" si="12"/>
        <v>0.6</v>
      </c>
      <c r="M51" s="382">
        <f t="shared" si="13"/>
        <v>2</v>
      </c>
    </row>
    <row r="52" spans="1:14" ht="18" customHeight="1">
      <c r="A52" s="92" t="s">
        <v>29</v>
      </c>
      <c r="B52" s="93">
        <v>1.07</v>
      </c>
      <c r="C52" s="367">
        <v>1.07</v>
      </c>
      <c r="D52" s="368">
        <f t="shared" si="7"/>
        <v>0</v>
      </c>
      <c r="E52" s="369">
        <f t="shared" si="8"/>
        <v>1</v>
      </c>
      <c r="F52" s="93">
        <v>1.05</v>
      </c>
      <c r="G52" s="236">
        <v>1.05</v>
      </c>
      <c r="H52" s="180">
        <f t="shared" si="9"/>
        <v>0</v>
      </c>
      <c r="I52" s="354">
        <f t="shared" si="10"/>
        <v>2.0000000000000018E-2</v>
      </c>
      <c r="J52" s="24">
        <f t="shared" si="11"/>
        <v>1.019047619047619</v>
      </c>
      <c r="K52" s="98">
        <v>1.02</v>
      </c>
      <c r="L52" s="66">
        <f t="shared" si="12"/>
        <v>5.0000000000000044E-2</v>
      </c>
      <c r="M52" s="382">
        <f t="shared" si="13"/>
        <v>1.0490196078431373</v>
      </c>
    </row>
    <row r="53" spans="1:14" s="81" customFormat="1" ht="18" customHeight="1">
      <c r="A53" s="34" t="s">
        <v>30</v>
      </c>
      <c r="B53" s="77">
        <v>0.5</v>
      </c>
      <c r="C53" s="370">
        <v>0.4</v>
      </c>
      <c r="D53" s="371">
        <f t="shared" si="7"/>
        <v>9.9999999999999978E-2</v>
      </c>
      <c r="E53" s="372">
        <f t="shared" si="8"/>
        <v>1.25</v>
      </c>
      <c r="F53" s="77">
        <v>0.44</v>
      </c>
      <c r="G53" s="237">
        <v>0.44</v>
      </c>
      <c r="H53" s="184">
        <f t="shared" si="9"/>
        <v>0</v>
      </c>
      <c r="I53" s="355">
        <f t="shared" si="10"/>
        <v>0.06</v>
      </c>
      <c r="J53" s="22">
        <f t="shared" si="11"/>
        <v>1.1363636363636365</v>
      </c>
      <c r="K53" s="101">
        <v>0.52</v>
      </c>
      <c r="L53" s="383">
        <f t="shared" si="12"/>
        <v>-2.0000000000000018E-2</v>
      </c>
      <c r="M53" s="384">
        <f t="shared" si="13"/>
        <v>0.96153846153846145</v>
      </c>
      <c r="N53"/>
    </row>
    <row r="54" spans="1:14" s="590" customFormat="1" ht="18" customHeight="1">
      <c r="A54" s="96" t="s">
        <v>31</v>
      </c>
      <c r="B54" s="107">
        <v>61.03</v>
      </c>
      <c r="C54" s="361">
        <v>61.03</v>
      </c>
      <c r="D54" s="362">
        <f t="shared" si="7"/>
        <v>0</v>
      </c>
      <c r="E54" s="363">
        <f t="shared" si="8"/>
        <v>1</v>
      </c>
      <c r="F54" s="107">
        <v>68.8</v>
      </c>
      <c r="G54" s="235">
        <v>69.11</v>
      </c>
      <c r="H54" s="239">
        <f t="shared" si="9"/>
        <v>-0.31000000000000227</v>
      </c>
      <c r="I54" s="235">
        <f t="shared" si="10"/>
        <v>-7.769999999999996</v>
      </c>
      <c r="J54" s="104">
        <f t="shared" si="11"/>
        <v>0.88706395348837219</v>
      </c>
      <c r="K54" s="105">
        <v>54.42</v>
      </c>
      <c r="L54" s="378">
        <f t="shared" si="12"/>
        <v>6.6099999999999994</v>
      </c>
      <c r="M54" s="379">
        <f t="shared" si="13"/>
        <v>1.12146269753767</v>
      </c>
      <c r="N54" s="96"/>
    </row>
    <row r="55" spans="1:14" ht="18" customHeight="1">
      <c r="A55" s="3" t="s">
        <v>32</v>
      </c>
      <c r="B55" s="93">
        <v>35</v>
      </c>
      <c r="C55" s="367">
        <v>35</v>
      </c>
      <c r="D55" s="368">
        <f t="shared" si="7"/>
        <v>0</v>
      </c>
      <c r="E55" s="369">
        <f t="shared" si="8"/>
        <v>1</v>
      </c>
      <c r="F55" s="93">
        <v>41.42</v>
      </c>
      <c r="G55" s="236">
        <v>42</v>
      </c>
      <c r="H55" s="180">
        <f t="shared" si="9"/>
        <v>-0.57999999999999829</v>
      </c>
      <c r="I55" s="354">
        <f t="shared" si="10"/>
        <v>-6.4200000000000017</v>
      </c>
      <c r="J55" s="7">
        <f t="shared" si="11"/>
        <v>0.84500241429261225</v>
      </c>
      <c r="K55" s="98">
        <v>27.81</v>
      </c>
      <c r="L55" s="66">
        <f t="shared" si="12"/>
        <v>7.1900000000000013</v>
      </c>
      <c r="M55" s="382">
        <f t="shared" si="13"/>
        <v>1.2585400934915498</v>
      </c>
    </row>
    <row r="56" spans="1:14" ht="18" customHeight="1">
      <c r="A56" s="3" t="s">
        <v>33</v>
      </c>
      <c r="B56" s="93">
        <v>8.5</v>
      </c>
      <c r="C56" s="367">
        <v>8.5</v>
      </c>
      <c r="D56" s="368">
        <f t="shared" si="7"/>
        <v>0</v>
      </c>
      <c r="E56" s="369">
        <f t="shared" si="8"/>
        <v>1</v>
      </c>
      <c r="F56" s="93">
        <v>8.5</v>
      </c>
      <c r="G56" s="236">
        <v>8.5</v>
      </c>
      <c r="H56" s="180">
        <f t="shared" si="9"/>
        <v>0</v>
      </c>
      <c r="I56" s="354">
        <f t="shared" si="10"/>
        <v>0</v>
      </c>
      <c r="J56" s="7">
        <f t="shared" si="11"/>
        <v>1</v>
      </c>
      <c r="K56" s="98">
        <v>7.4</v>
      </c>
      <c r="L56" s="66">
        <f t="shared" si="12"/>
        <v>1.0999999999999996</v>
      </c>
      <c r="M56" s="382">
        <f t="shared" si="13"/>
        <v>1.1486486486486487</v>
      </c>
    </row>
    <row r="57" spans="1:14" ht="18" customHeight="1">
      <c r="A57" s="92" t="s">
        <v>34</v>
      </c>
      <c r="B57" s="93">
        <v>16.5</v>
      </c>
      <c r="C57" s="547">
        <v>16.5</v>
      </c>
      <c r="D57" s="368">
        <f t="shared" si="7"/>
        <v>0</v>
      </c>
      <c r="E57" s="369">
        <f t="shared" si="8"/>
        <v>1</v>
      </c>
      <c r="F57" s="93">
        <v>17.78</v>
      </c>
      <c r="G57" s="236">
        <v>17.5</v>
      </c>
      <c r="H57" s="180">
        <f t="shared" si="9"/>
        <v>0.28000000000000114</v>
      </c>
      <c r="I57" s="354">
        <f t="shared" si="10"/>
        <v>-1.2800000000000011</v>
      </c>
      <c r="J57" s="24">
        <f t="shared" si="11"/>
        <v>0.92800899887514054</v>
      </c>
      <c r="K57" s="98">
        <v>18.11</v>
      </c>
      <c r="L57" s="66">
        <f t="shared" si="12"/>
        <v>-1.6099999999999994</v>
      </c>
      <c r="M57" s="382">
        <f t="shared" si="13"/>
        <v>0.91109884041965772</v>
      </c>
      <c r="N57" s="81"/>
    </row>
    <row r="58" spans="1:14" s="177" customFormat="1" ht="18" customHeight="1">
      <c r="A58" s="582" t="s">
        <v>94</v>
      </c>
      <c r="B58" s="591">
        <f>B54-B55-B56-B57</f>
        <v>1.0300000000000011</v>
      </c>
      <c r="C58" s="592">
        <v>1.0300000000000011</v>
      </c>
      <c r="D58" s="593">
        <f t="shared" si="7"/>
        <v>0</v>
      </c>
      <c r="E58" s="585">
        <f t="shared" si="8"/>
        <v>1</v>
      </c>
      <c r="F58" s="591">
        <f>F54-F55-F56-F57</f>
        <v>1.0999999999999943</v>
      </c>
      <c r="G58" s="594">
        <v>1.1099999999999994</v>
      </c>
      <c r="H58" s="595">
        <f t="shared" si="9"/>
        <v>-1.0000000000005116E-2</v>
      </c>
      <c r="I58" s="594">
        <f t="shared" si="10"/>
        <v>-6.9999999999993179E-2</v>
      </c>
      <c r="J58" s="587">
        <f t="shared" si="11"/>
        <v>0.93636363636364228</v>
      </c>
      <c r="K58" s="591">
        <f>K54-K55-K56-K57</f>
        <v>1.1000000000000014</v>
      </c>
      <c r="L58" s="596">
        <f t="shared" si="12"/>
        <v>-7.0000000000000284E-2</v>
      </c>
      <c r="M58" s="589">
        <f t="shared" si="13"/>
        <v>0.93636363636363618</v>
      </c>
      <c r="N58" s="590"/>
    </row>
    <row r="59" spans="1:14" ht="18" customHeight="1"/>
    <row r="60" spans="1:14" s="96" customFormat="1" ht="18" customHeight="1">
      <c r="A60" s="2" t="s">
        <v>143</v>
      </c>
      <c r="B60"/>
      <c r="C60"/>
      <c r="D60"/>
      <c r="E60" s="288"/>
      <c r="F60"/>
      <c r="G60"/>
      <c r="H60"/>
      <c r="I60"/>
      <c r="J60" s="288"/>
      <c r="K60"/>
      <c r="L60"/>
      <c r="M60" s="288"/>
      <c r="N60"/>
    </row>
    <row r="61" spans="1:14" s="97" customFormat="1" ht="18" customHeight="1">
      <c r="A61" s="21"/>
      <c r="B61" s="21"/>
      <c r="C61" s="21"/>
      <c r="D61" s="21"/>
      <c r="E61" s="289"/>
      <c r="F61" s="21"/>
      <c r="G61" s="21"/>
      <c r="H61" s="21"/>
      <c r="I61" s="21"/>
      <c r="J61" s="289"/>
      <c r="K61" s="21"/>
      <c r="L61" s="21"/>
      <c r="M61" s="289"/>
      <c r="N61"/>
    </row>
    <row r="62" spans="1:14" s="97" customFormat="1" ht="60" customHeight="1">
      <c r="A62" s="111" t="s">
        <v>83</v>
      </c>
      <c r="B62" s="316" t="s">
        <v>266</v>
      </c>
      <c r="C62" s="356" t="s">
        <v>288</v>
      </c>
      <c r="D62" s="357" t="s">
        <v>289</v>
      </c>
      <c r="E62" s="627" t="s">
        <v>290</v>
      </c>
      <c r="F62" s="316" t="s">
        <v>267</v>
      </c>
      <c r="G62" s="113" t="s">
        <v>291</v>
      </c>
      <c r="H62" s="238" t="s">
        <v>292</v>
      </c>
      <c r="I62" s="353" t="s">
        <v>122</v>
      </c>
      <c r="J62" s="290" t="s">
        <v>123</v>
      </c>
      <c r="K62" s="316" t="s">
        <v>144</v>
      </c>
      <c r="L62" s="373" t="s">
        <v>145</v>
      </c>
      <c r="M62" s="631" t="s">
        <v>146</v>
      </c>
      <c r="N62" s="177"/>
    </row>
    <row r="63" spans="1:14" s="96" customFormat="1" ht="18" customHeight="1">
      <c r="A63" s="10"/>
      <c r="B63" s="317" t="s">
        <v>15</v>
      </c>
      <c r="C63" s="20" t="s">
        <v>15</v>
      </c>
      <c r="D63" s="359" t="s">
        <v>15</v>
      </c>
      <c r="E63" s="628" t="s">
        <v>1</v>
      </c>
      <c r="F63" s="319" t="s">
        <v>15</v>
      </c>
      <c r="G63" s="27" t="s">
        <v>15</v>
      </c>
      <c r="H63" s="6" t="s">
        <v>15</v>
      </c>
      <c r="I63" s="27" t="s">
        <v>15</v>
      </c>
      <c r="J63" s="291" t="s">
        <v>1</v>
      </c>
      <c r="K63" s="317" t="s">
        <v>15</v>
      </c>
      <c r="L63" s="16" t="s">
        <v>15</v>
      </c>
      <c r="M63" s="632" t="s">
        <v>1</v>
      </c>
      <c r="N63"/>
    </row>
    <row r="64" spans="1:14" ht="18" customHeight="1">
      <c r="A64" s="96" t="s">
        <v>16</v>
      </c>
      <c r="B64" s="102">
        <v>179.12</v>
      </c>
      <c r="C64" s="361">
        <v>181.68</v>
      </c>
      <c r="D64" s="362">
        <f>B64-C64</f>
        <v>-2.5600000000000023</v>
      </c>
      <c r="E64" s="363">
        <f>B64/C64</f>
        <v>0.98590929106120651</v>
      </c>
      <c r="F64" s="102">
        <v>179.59</v>
      </c>
      <c r="G64" s="234">
        <v>181.64</v>
      </c>
      <c r="H64" s="239">
        <f>F64-G64</f>
        <v>-2.0499999999999829</v>
      </c>
      <c r="I64" s="235">
        <f>B64-F64</f>
        <v>-0.46999999999999886</v>
      </c>
      <c r="J64" s="104">
        <f>B64/F64</f>
        <v>0.9973829277799432</v>
      </c>
      <c r="K64" s="105">
        <v>179.11</v>
      </c>
      <c r="L64" s="378">
        <f>B64-K64</f>
        <v>9.9999999999909051E-3</v>
      </c>
      <c r="M64" s="377">
        <f>B64/K64</f>
        <v>1.0000558316118586</v>
      </c>
      <c r="N64" s="97"/>
    </row>
    <row r="65" spans="1:14" ht="18" customHeight="1">
      <c r="A65" s="96" t="s">
        <v>17</v>
      </c>
      <c r="B65" s="107">
        <v>3.67</v>
      </c>
      <c r="C65" s="361">
        <v>3.67</v>
      </c>
      <c r="D65" s="362">
        <f t="shared" ref="D65:D86" si="14">B65-C65</f>
        <v>0</v>
      </c>
      <c r="E65" s="363">
        <f t="shared" ref="E65:E86" si="15">B65/C65</f>
        <v>1</v>
      </c>
      <c r="F65" s="107">
        <v>4.28</v>
      </c>
      <c r="G65" s="235">
        <v>4.28</v>
      </c>
      <c r="H65" s="239">
        <f t="shared" ref="H65:H86" si="16">F65-G65</f>
        <v>0</v>
      </c>
      <c r="I65" s="235">
        <f t="shared" ref="I65:I86" si="17">B65-F65</f>
        <v>-0.61000000000000032</v>
      </c>
      <c r="J65" s="104">
        <f t="shared" ref="J65:J86" si="18">B65/F65</f>
        <v>0.85747663551401865</v>
      </c>
      <c r="K65" s="105">
        <v>3.21</v>
      </c>
      <c r="L65" s="378">
        <f t="shared" ref="L65:L86" si="19">B65-K65</f>
        <v>0.45999999999999996</v>
      </c>
      <c r="M65" s="379">
        <f t="shared" ref="M65:M86" si="20">B65/K65</f>
        <v>1.1433021806853583</v>
      </c>
      <c r="N65" s="97"/>
    </row>
    <row r="66" spans="1:14" ht="18" customHeight="1">
      <c r="A66" s="347" t="s">
        <v>18</v>
      </c>
      <c r="B66" s="348">
        <v>175.44</v>
      </c>
      <c r="C66" s="364">
        <v>178.01</v>
      </c>
      <c r="D66" s="365">
        <f t="shared" si="14"/>
        <v>-2.5699999999999932</v>
      </c>
      <c r="E66" s="366">
        <f t="shared" si="15"/>
        <v>0.98556260884219993</v>
      </c>
      <c r="F66" s="348">
        <v>175.3</v>
      </c>
      <c r="G66" s="349">
        <v>177.36</v>
      </c>
      <c r="H66" s="350">
        <f t="shared" si="16"/>
        <v>-2.0600000000000023</v>
      </c>
      <c r="I66" s="349">
        <f t="shared" si="17"/>
        <v>0.13999999999998636</v>
      </c>
      <c r="J66" s="351">
        <f t="shared" si="18"/>
        <v>1.0007986309184256</v>
      </c>
      <c r="K66" s="352">
        <v>175.89</v>
      </c>
      <c r="L66" s="380">
        <f t="shared" si="19"/>
        <v>-0.44999999999998863</v>
      </c>
      <c r="M66" s="381">
        <f t="shared" si="20"/>
        <v>0.99744158280743656</v>
      </c>
      <c r="N66" s="97"/>
    </row>
    <row r="67" spans="1:14" ht="18" customHeight="1">
      <c r="A67" s="96" t="s">
        <v>19</v>
      </c>
      <c r="B67" s="107">
        <v>6.61</v>
      </c>
      <c r="C67" s="361">
        <v>6.11</v>
      </c>
      <c r="D67" s="362">
        <f t="shared" si="14"/>
        <v>0.5</v>
      </c>
      <c r="E67" s="363">
        <f t="shared" si="15"/>
        <v>1.0818330605564648</v>
      </c>
      <c r="F67" s="107">
        <v>6.43</v>
      </c>
      <c r="G67" s="235">
        <v>6.21</v>
      </c>
      <c r="H67" s="239">
        <f t="shared" si="16"/>
        <v>0.21999999999999975</v>
      </c>
      <c r="I67" s="235">
        <f t="shared" si="17"/>
        <v>0.1800000000000006</v>
      </c>
      <c r="J67" s="104">
        <f t="shared" si="18"/>
        <v>1.0279937791601867</v>
      </c>
      <c r="K67" s="105">
        <v>5.95</v>
      </c>
      <c r="L67" s="378">
        <f t="shared" si="19"/>
        <v>0.66000000000000014</v>
      </c>
      <c r="M67" s="379">
        <f t="shared" si="20"/>
        <v>1.1109243697478992</v>
      </c>
      <c r="N67" s="96"/>
    </row>
    <row r="68" spans="1:14" s="96" customFormat="1" ht="18" customHeight="1">
      <c r="A68" s="3" t="s">
        <v>20</v>
      </c>
      <c r="B68" s="93">
        <v>0.01</v>
      </c>
      <c r="C68" s="367">
        <v>0.01</v>
      </c>
      <c r="D68" s="368">
        <f t="shared" si="14"/>
        <v>0</v>
      </c>
      <c r="E68" s="369">
        <f t="shared" si="15"/>
        <v>1</v>
      </c>
      <c r="F68" s="93">
        <v>0.01</v>
      </c>
      <c r="G68" s="236">
        <v>0.01</v>
      </c>
      <c r="H68" s="180">
        <f t="shared" si="16"/>
        <v>0</v>
      </c>
      <c r="I68" s="354">
        <f t="shared" si="17"/>
        <v>0</v>
      </c>
      <c r="J68" s="7">
        <f t="shared" si="18"/>
        <v>1</v>
      </c>
      <c r="K68" s="98">
        <v>0</v>
      </c>
      <c r="L68" s="66">
        <f t="shared" si="19"/>
        <v>0.01</v>
      </c>
      <c r="M68" s="382" t="e">
        <f t="shared" si="20"/>
        <v>#DIV/0!</v>
      </c>
      <c r="N68"/>
    </row>
    <row r="69" spans="1:14" ht="18" customHeight="1">
      <c r="A69" s="3" t="s">
        <v>21</v>
      </c>
      <c r="B69" s="93">
        <v>0.15</v>
      </c>
      <c r="C69" s="367">
        <v>0.15</v>
      </c>
      <c r="D69" s="368">
        <f t="shared" si="14"/>
        <v>0</v>
      </c>
      <c r="E69" s="369">
        <f t="shared" si="15"/>
        <v>1</v>
      </c>
      <c r="F69" s="93">
        <v>0.15</v>
      </c>
      <c r="G69" s="236">
        <v>0.15</v>
      </c>
      <c r="H69" s="180">
        <f t="shared" si="16"/>
        <v>0</v>
      </c>
      <c r="I69" s="354">
        <f t="shared" si="17"/>
        <v>0</v>
      </c>
      <c r="J69" s="7">
        <f t="shared" si="18"/>
        <v>1</v>
      </c>
      <c r="K69" s="98">
        <v>0.14000000000000001</v>
      </c>
      <c r="L69" s="66">
        <f t="shared" si="19"/>
        <v>9.9999999999999811E-3</v>
      </c>
      <c r="M69" s="382">
        <f t="shared" si="20"/>
        <v>1.0714285714285714</v>
      </c>
    </row>
    <row r="70" spans="1:14" ht="18" customHeight="1">
      <c r="A70" s="3" t="s">
        <v>22</v>
      </c>
      <c r="B70" s="93">
        <v>0.45</v>
      </c>
      <c r="C70" s="367">
        <v>0.45</v>
      </c>
      <c r="D70" s="368">
        <f t="shared" si="14"/>
        <v>0</v>
      </c>
      <c r="E70" s="369">
        <f t="shared" si="15"/>
        <v>1</v>
      </c>
      <c r="F70" s="93">
        <v>0.45</v>
      </c>
      <c r="G70" s="236">
        <v>0.45</v>
      </c>
      <c r="H70" s="180">
        <f t="shared" si="16"/>
        <v>0</v>
      </c>
      <c r="I70" s="354">
        <f t="shared" si="17"/>
        <v>0</v>
      </c>
      <c r="J70" s="7">
        <f t="shared" si="18"/>
        <v>1</v>
      </c>
      <c r="K70" s="98">
        <v>0.5</v>
      </c>
      <c r="L70" s="66">
        <f t="shared" si="19"/>
        <v>-4.9999999999999989E-2</v>
      </c>
      <c r="M70" s="382">
        <f t="shared" si="20"/>
        <v>0.9</v>
      </c>
    </row>
    <row r="71" spans="1:14" ht="18" customHeight="1">
      <c r="A71" s="34" t="s">
        <v>54</v>
      </c>
      <c r="B71" s="77">
        <v>6</v>
      </c>
      <c r="C71" s="370">
        <v>5.5</v>
      </c>
      <c r="D71" s="371">
        <f t="shared" si="14"/>
        <v>0.5</v>
      </c>
      <c r="E71" s="372">
        <f t="shared" si="15"/>
        <v>1.0909090909090908</v>
      </c>
      <c r="F71" s="77">
        <v>5.82</v>
      </c>
      <c r="G71" s="237">
        <v>5.6</v>
      </c>
      <c r="H71" s="184">
        <f t="shared" si="16"/>
        <v>0.22000000000000064</v>
      </c>
      <c r="I71" s="355">
        <f t="shared" si="17"/>
        <v>0.17999999999999972</v>
      </c>
      <c r="J71" s="22">
        <f t="shared" si="18"/>
        <v>1.0309278350515463</v>
      </c>
      <c r="K71" s="101">
        <v>5.3</v>
      </c>
      <c r="L71" s="383">
        <f t="shared" si="19"/>
        <v>0.70000000000000018</v>
      </c>
      <c r="M71" s="384">
        <f t="shared" si="20"/>
        <v>1.1320754716981132</v>
      </c>
    </row>
    <row r="72" spans="1:14" ht="18" customHeight="1">
      <c r="A72" s="96" t="s">
        <v>23</v>
      </c>
      <c r="B72" s="107">
        <v>93.31</v>
      </c>
      <c r="C72" s="361">
        <v>95.22</v>
      </c>
      <c r="D72" s="362">
        <f t="shared" si="14"/>
        <v>-1.9099999999999966</v>
      </c>
      <c r="E72" s="363">
        <f t="shared" si="15"/>
        <v>0.979941188825877</v>
      </c>
      <c r="F72" s="107">
        <v>93.87</v>
      </c>
      <c r="G72" s="235">
        <v>94.81</v>
      </c>
      <c r="H72" s="239">
        <f t="shared" si="16"/>
        <v>-0.93999999999999773</v>
      </c>
      <c r="I72" s="235">
        <f t="shared" si="17"/>
        <v>-0.56000000000000227</v>
      </c>
      <c r="J72" s="104">
        <f t="shared" si="18"/>
        <v>0.99403430275913496</v>
      </c>
      <c r="K72" s="105">
        <v>96.35</v>
      </c>
      <c r="L72" s="378">
        <f t="shared" si="19"/>
        <v>-3.039999999999992</v>
      </c>
      <c r="M72" s="379">
        <f t="shared" si="20"/>
        <v>0.96844836533471723</v>
      </c>
      <c r="N72" s="96"/>
    </row>
    <row r="73" spans="1:14" ht="18" customHeight="1">
      <c r="A73" s="3" t="s">
        <v>24</v>
      </c>
      <c r="B73" s="93">
        <v>7.5</v>
      </c>
      <c r="C73" s="367">
        <v>7.5</v>
      </c>
      <c r="D73" s="368">
        <f t="shared" si="14"/>
        <v>0</v>
      </c>
      <c r="E73" s="369">
        <f t="shared" si="15"/>
        <v>1</v>
      </c>
      <c r="F73" s="93">
        <v>7</v>
      </c>
      <c r="G73" s="236">
        <v>7</v>
      </c>
      <c r="H73" s="180">
        <f t="shared" si="16"/>
        <v>0</v>
      </c>
      <c r="I73" s="354">
        <f t="shared" si="17"/>
        <v>0.5</v>
      </c>
      <c r="J73" s="7">
        <f t="shared" si="18"/>
        <v>1.0714285714285714</v>
      </c>
      <c r="K73" s="98">
        <v>7.35</v>
      </c>
      <c r="L73" s="66">
        <f t="shared" si="19"/>
        <v>0.15000000000000036</v>
      </c>
      <c r="M73" s="382">
        <f t="shared" si="20"/>
        <v>1.0204081632653061</v>
      </c>
    </row>
    <row r="74" spans="1:14" ht="18" customHeight="1">
      <c r="A74" s="3" t="s">
        <v>25</v>
      </c>
      <c r="B74" s="93">
        <v>4.5</v>
      </c>
      <c r="C74" s="367">
        <v>4.5</v>
      </c>
      <c r="D74" s="368">
        <f t="shared" si="14"/>
        <v>0</v>
      </c>
      <c r="E74" s="369">
        <f t="shared" si="15"/>
        <v>1</v>
      </c>
      <c r="F74" s="93">
        <v>4</v>
      </c>
      <c r="G74" s="236">
        <v>4</v>
      </c>
      <c r="H74" s="180">
        <f t="shared" si="16"/>
        <v>0</v>
      </c>
      <c r="I74" s="354">
        <f t="shared" si="17"/>
        <v>0.5</v>
      </c>
      <c r="J74" s="7">
        <f t="shared" si="18"/>
        <v>1.125</v>
      </c>
      <c r="K74" s="98">
        <v>4.41</v>
      </c>
      <c r="L74" s="66">
        <f t="shared" si="19"/>
        <v>8.9999999999999858E-2</v>
      </c>
      <c r="M74" s="382">
        <f t="shared" si="20"/>
        <v>1.0204081632653061</v>
      </c>
    </row>
    <row r="75" spans="1:14" ht="18" customHeight="1">
      <c r="A75" s="555" t="s">
        <v>106</v>
      </c>
      <c r="B75" s="564">
        <f>B64-B74</f>
        <v>174.62</v>
      </c>
      <c r="C75" s="575">
        <v>177.18</v>
      </c>
      <c r="D75" s="565">
        <f t="shared" si="14"/>
        <v>-2.5600000000000023</v>
      </c>
      <c r="E75" s="557">
        <f t="shared" si="15"/>
        <v>0.98555141663844681</v>
      </c>
      <c r="F75" s="564">
        <f>F64-F74</f>
        <v>175.59</v>
      </c>
      <c r="G75" s="567">
        <v>177.64</v>
      </c>
      <c r="H75" s="569">
        <f t="shared" si="16"/>
        <v>-2.0499999999999829</v>
      </c>
      <c r="I75" s="567">
        <f t="shared" si="17"/>
        <v>-0.96999999999999886</v>
      </c>
      <c r="J75" s="560">
        <f t="shared" si="18"/>
        <v>0.99447576741272281</v>
      </c>
      <c r="K75" s="580">
        <f>K64-K74</f>
        <v>174.70000000000002</v>
      </c>
      <c r="L75" s="578">
        <f>K75</f>
        <v>174.70000000000002</v>
      </c>
      <c r="M75" s="562">
        <f t="shared" si="20"/>
        <v>0.99954207212364043</v>
      </c>
      <c r="N75" s="555"/>
    </row>
    <row r="76" spans="1:14" s="96" customFormat="1" ht="18" customHeight="1">
      <c r="A76" s="572" t="s">
        <v>107</v>
      </c>
      <c r="B76" s="556">
        <f>B74/B64</f>
        <v>2.5122822688700312E-2</v>
      </c>
      <c r="C76" s="579">
        <v>2.4768824306472918E-2</v>
      </c>
      <c r="D76" s="557">
        <f t="shared" si="14"/>
        <v>3.539983822273933E-4</v>
      </c>
      <c r="E76" s="557">
        <f t="shared" si="15"/>
        <v>1.0142920946851273</v>
      </c>
      <c r="F76" s="556">
        <f>F74/F64</f>
        <v>2.2272955064313156E-2</v>
      </c>
      <c r="G76" s="558">
        <v>2.2021581149526539E-2</v>
      </c>
      <c r="H76" s="559">
        <f t="shared" si="16"/>
        <v>2.5137391478661716E-4</v>
      </c>
      <c r="I76" s="558">
        <f t="shared" si="17"/>
        <v>2.8498676243871555E-3</v>
      </c>
      <c r="J76" s="560">
        <f t="shared" si="18"/>
        <v>1.1279519316659223</v>
      </c>
      <c r="K76" s="581">
        <f>K74/K64</f>
        <v>2.4621740829657752E-2</v>
      </c>
      <c r="L76" s="561">
        <f>K76</f>
        <v>2.4621740829657752E-2</v>
      </c>
      <c r="M76" s="562">
        <f t="shared" si="20"/>
        <v>1.0203511954134044</v>
      </c>
      <c r="N76" s="572"/>
    </row>
    <row r="77" spans="1:14" ht="18" customHeight="1">
      <c r="A77" s="3" t="s">
        <v>26</v>
      </c>
      <c r="B77" s="93">
        <v>17.8</v>
      </c>
      <c r="C77" s="367">
        <v>18.46</v>
      </c>
      <c r="D77" s="368">
        <f t="shared" si="14"/>
        <v>-0.66000000000000014</v>
      </c>
      <c r="E77" s="369">
        <f t="shared" si="15"/>
        <v>0.96424702058504874</v>
      </c>
      <c r="F77" s="93">
        <v>18.28</v>
      </c>
      <c r="G77" s="236">
        <v>18.38</v>
      </c>
      <c r="H77" s="180">
        <f t="shared" si="16"/>
        <v>-9.9999999999997868E-2</v>
      </c>
      <c r="I77" s="354">
        <f t="shared" si="17"/>
        <v>-0.48000000000000043</v>
      </c>
      <c r="J77" s="7">
        <f t="shared" si="18"/>
        <v>0.97374179431072205</v>
      </c>
      <c r="K77" s="98">
        <v>18.11</v>
      </c>
      <c r="L77" s="66">
        <f t="shared" si="19"/>
        <v>-0.30999999999999872</v>
      </c>
      <c r="M77" s="382">
        <f t="shared" si="20"/>
        <v>0.98288238542241857</v>
      </c>
    </row>
    <row r="78" spans="1:14" ht="18" customHeight="1">
      <c r="A78" s="3" t="s">
        <v>27</v>
      </c>
      <c r="B78" s="93">
        <v>25.9</v>
      </c>
      <c r="C78" s="367">
        <v>25.95</v>
      </c>
      <c r="D78" s="368">
        <f t="shared" si="14"/>
        <v>-5.0000000000000711E-2</v>
      </c>
      <c r="E78" s="369">
        <f t="shared" si="15"/>
        <v>0.9980732177263969</v>
      </c>
      <c r="F78" s="93">
        <v>27.44</v>
      </c>
      <c r="G78" s="236">
        <v>27.53</v>
      </c>
      <c r="H78" s="180">
        <f t="shared" si="16"/>
        <v>-8.9999999999999858E-2</v>
      </c>
      <c r="I78" s="354">
        <f t="shared" si="17"/>
        <v>-1.5400000000000027</v>
      </c>
      <c r="J78" s="7">
        <f t="shared" si="18"/>
        <v>0.94387755102040805</v>
      </c>
      <c r="K78" s="98">
        <v>28.3</v>
      </c>
      <c r="L78" s="66">
        <f t="shared" si="19"/>
        <v>-2.4000000000000021</v>
      </c>
      <c r="M78" s="382">
        <f t="shared" si="20"/>
        <v>0.9151943462897526</v>
      </c>
    </row>
    <row r="79" spans="1:14" s="81" customFormat="1" ht="18" customHeight="1">
      <c r="A79" s="3" t="s">
        <v>28</v>
      </c>
      <c r="B79" s="93">
        <v>0.01</v>
      </c>
      <c r="C79" s="367">
        <v>0.01</v>
      </c>
      <c r="D79" s="368">
        <f t="shared" si="14"/>
        <v>0</v>
      </c>
      <c r="E79" s="369">
        <f t="shared" si="15"/>
        <v>1</v>
      </c>
      <c r="F79" s="93">
        <v>0.01</v>
      </c>
      <c r="G79" s="236">
        <v>0.01</v>
      </c>
      <c r="H79" s="180">
        <f t="shared" si="16"/>
        <v>0</v>
      </c>
      <c r="I79" s="354">
        <f t="shared" si="17"/>
        <v>0</v>
      </c>
      <c r="J79" s="7">
        <f t="shared" si="18"/>
        <v>1</v>
      </c>
      <c r="K79" s="98">
        <v>0</v>
      </c>
      <c r="L79" s="66">
        <f t="shared" si="19"/>
        <v>0.01</v>
      </c>
      <c r="M79" s="382" t="e">
        <f t="shared" si="20"/>
        <v>#DIV/0!</v>
      </c>
      <c r="N79"/>
    </row>
    <row r="80" spans="1:14" s="590" customFormat="1" ht="18" customHeight="1">
      <c r="A80" s="92" t="s">
        <v>29</v>
      </c>
      <c r="B80" s="93">
        <v>26.2</v>
      </c>
      <c r="C80" s="367">
        <v>27.4</v>
      </c>
      <c r="D80" s="368">
        <f t="shared" si="14"/>
        <v>-1.1999999999999993</v>
      </c>
      <c r="E80" s="369">
        <f t="shared" si="15"/>
        <v>0.95620437956204385</v>
      </c>
      <c r="F80" s="93">
        <v>26.02</v>
      </c>
      <c r="G80" s="236">
        <v>26.6</v>
      </c>
      <c r="H80" s="180">
        <f t="shared" si="16"/>
        <v>-0.58000000000000185</v>
      </c>
      <c r="I80" s="354">
        <f t="shared" si="17"/>
        <v>0.17999999999999972</v>
      </c>
      <c r="J80" s="24">
        <f t="shared" si="18"/>
        <v>1.0069177555726365</v>
      </c>
      <c r="K80" s="98">
        <v>26.91</v>
      </c>
      <c r="L80" s="66">
        <f t="shared" si="19"/>
        <v>-0.71000000000000085</v>
      </c>
      <c r="M80" s="382">
        <f t="shared" si="20"/>
        <v>0.97361575622445184</v>
      </c>
      <c r="N80"/>
    </row>
    <row r="81" spans="1:14" ht="18" customHeight="1">
      <c r="A81" s="34" t="s">
        <v>30</v>
      </c>
      <c r="B81" s="77">
        <v>0.2</v>
      </c>
      <c r="C81" s="370">
        <v>0.5</v>
      </c>
      <c r="D81" s="371">
        <f t="shared" si="14"/>
        <v>-0.3</v>
      </c>
      <c r="E81" s="372">
        <f t="shared" si="15"/>
        <v>0.4</v>
      </c>
      <c r="F81" s="77">
        <v>1.17</v>
      </c>
      <c r="G81" s="237">
        <v>1.17</v>
      </c>
      <c r="H81" s="184">
        <f t="shared" si="16"/>
        <v>0</v>
      </c>
      <c r="I81" s="355">
        <f t="shared" si="17"/>
        <v>-0.97</v>
      </c>
      <c r="J81" s="22">
        <f t="shared" si="18"/>
        <v>0.17094017094017097</v>
      </c>
      <c r="K81" s="101">
        <v>5.9</v>
      </c>
      <c r="L81" s="383">
        <f t="shared" si="19"/>
        <v>-5.7</v>
      </c>
      <c r="M81" s="384">
        <f t="shared" si="20"/>
        <v>3.3898305084745763E-2</v>
      </c>
    </row>
    <row r="82" spans="1:14" ht="18" customHeight="1">
      <c r="A82" s="96" t="s">
        <v>31</v>
      </c>
      <c r="B82" s="107">
        <v>8.7100000000000009</v>
      </c>
      <c r="C82" s="361">
        <v>8.91</v>
      </c>
      <c r="D82" s="362">
        <f t="shared" si="14"/>
        <v>-0.19999999999999929</v>
      </c>
      <c r="E82" s="363">
        <f t="shared" si="15"/>
        <v>0.97755331088664432</v>
      </c>
      <c r="F82" s="107">
        <v>8.24</v>
      </c>
      <c r="G82" s="235">
        <v>8.2200000000000006</v>
      </c>
      <c r="H82" s="239">
        <f t="shared" si="16"/>
        <v>1.9999999999999574E-2</v>
      </c>
      <c r="I82" s="235">
        <f t="shared" si="17"/>
        <v>0.47000000000000064</v>
      </c>
      <c r="J82" s="104">
        <f t="shared" si="18"/>
        <v>1.0570388349514563</v>
      </c>
      <c r="K82" s="105">
        <v>7.34</v>
      </c>
      <c r="L82" s="378">
        <f t="shared" si="19"/>
        <v>1.370000000000001</v>
      </c>
      <c r="M82" s="379">
        <f t="shared" si="20"/>
        <v>1.186648501362398</v>
      </c>
      <c r="N82" s="96"/>
    </row>
    <row r="83" spans="1:14" ht="18" customHeight="1">
      <c r="A83" s="3" t="s">
        <v>32</v>
      </c>
      <c r="B83" s="93">
        <v>0.5</v>
      </c>
      <c r="C83" s="367">
        <v>0.6</v>
      </c>
      <c r="D83" s="368">
        <f t="shared" si="14"/>
        <v>-9.9999999999999978E-2</v>
      </c>
      <c r="E83" s="369">
        <f t="shared" si="15"/>
        <v>0.83333333333333337</v>
      </c>
      <c r="F83" s="93">
        <v>0.47</v>
      </c>
      <c r="G83" s="236">
        <v>0.4</v>
      </c>
      <c r="H83" s="180">
        <f t="shared" si="16"/>
        <v>6.9999999999999951E-2</v>
      </c>
      <c r="I83" s="354">
        <f t="shared" si="17"/>
        <v>3.0000000000000027E-2</v>
      </c>
      <c r="J83" s="7">
        <f t="shared" si="18"/>
        <v>1.0638297872340425</v>
      </c>
      <c r="K83" s="98">
        <v>0.5</v>
      </c>
      <c r="L83" s="66">
        <f t="shared" si="19"/>
        <v>0</v>
      </c>
      <c r="M83" s="382">
        <f t="shared" si="20"/>
        <v>1</v>
      </c>
    </row>
    <row r="84" spans="1:14" s="177" customFormat="1" ht="18" customHeight="1">
      <c r="A84" s="3" t="s">
        <v>33</v>
      </c>
      <c r="B84" s="93">
        <v>0.06</v>
      </c>
      <c r="C84" s="367">
        <v>0.06</v>
      </c>
      <c r="D84" s="368">
        <f t="shared" si="14"/>
        <v>0</v>
      </c>
      <c r="E84" s="369">
        <f t="shared" si="15"/>
        <v>1</v>
      </c>
      <c r="F84" s="93">
        <v>0.06</v>
      </c>
      <c r="G84" s="236">
        <v>0.06</v>
      </c>
      <c r="H84" s="180">
        <f t="shared" si="16"/>
        <v>0</v>
      </c>
      <c r="I84" s="354">
        <f t="shared" si="17"/>
        <v>0</v>
      </c>
      <c r="J84" s="7">
        <f t="shared" si="18"/>
        <v>1</v>
      </c>
      <c r="K84" s="98">
        <v>0.08</v>
      </c>
      <c r="L84" s="66">
        <f t="shared" si="19"/>
        <v>-2.0000000000000004E-2</v>
      </c>
      <c r="M84" s="382">
        <f t="shared" si="20"/>
        <v>0.75</v>
      </c>
      <c r="N84"/>
    </row>
    <row r="85" spans="1:14" ht="18" customHeight="1">
      <c r="A85" s="92" t="s">
        <v>34</v>
      </c>
      <c r="B85" s="93">
        <v>0.03</v>
      </c>
      <c r="C85" s="547">
        <v>0.03</v>
      </c>
      <c r="D85" s="368">
        <f t="shared" si="14"/>
        <v>0</v>
      </c>
      <c r="E85" s="369">
        <f t="shared" si="15"/>
        <v>1</v>
      </c>
      <c r="F85" s="93">
        <v>0.06</v>
      </c>
      <c r="G85" s="236">
        <v>0.05</v>
      </c>
      <c r="H85" s="180">
        <f t="shared" si="16"/>
        <v>9.999999999999995E-3</v>
      </c>
      <c r="I85" s="354">
        <f t="shared" si="17"/>
        <v>-0.03</v>
      </c>
      <c r="J85" s="24">
        <f t="shared" si="18"/>
        <v>0.5</v>
      </c>
      <c r="K85" s="98">
        <v>0.04</v>
      </c>
      <c r="L85" s="66">
        <f t="shared" si="19"/>
        <v>-1.0000000000000002E-2</v>
      </c>
      <c r="M85" s="382">
        <f t="shared" si="20"/>
        <v>0.75</v>
      </c>
      <c r="N85" s="81"/>
    </row>
    <row r="86" spans="1:14" s="96" customFormat="1" ht="18" customHeight="1">
      <c r="A86" s="582" t="s">
        <v>94</v>
      </c>
      <c r="B86" s="591">
        <f>B82-B83-B84-B85</f>
        <v>8.120000000000001</v>
      </c>
      <c r="C86" s="592">
        <v>8.2200000000000006</v>
      </c>
      <c r="D86" s="593">
        <f t="shared" si="14"/>
        <v>-9.9999999999999645E-2</v>
      </c>
      <c r="E86" s="585">
        <f t="shared" si="15"/>
        <v>0.98783454987834551</v>
      </c>
      <c r="F86" s="591">
        <f>F82-F83-F84-F85</f>
        <v>7.6500000000000012</v>
      </c>
      <c r="G86" s="594">
        <v>7.7100000000000009</v>
      </c>
      <c r="H86" s="595">
        <f t="shared" si="16"/>
        <v>-5.9999999999999609E-2</v>
      </c>
      <c r="I86" s="594">
        <f t="shared" si="17"/>
        <v>0.46999999999999975</v>
      </c>
      <c r="J86" s="587">
        <f t="shared" si="18"/>
        <v>1.061437908496732</v>
      </c>
      <c r="K86" s="591">
        <f>K82-K83-K84-K85</f>
        <v>6.72</v>
      </c>
      <c r="L86" s="596">
        <f t="shared" si="19"/>
        <v>1.4000000000000012</v>
      </c>
      <c r="M86" s="589">
        <f t="shared" si="20"/>
        <v>1.2083333333333335</v>
      </c>
      <c r="N86" s="590"/>
    </row>
    <row r="87" spans="1:14" s="97" customFormat="1" ht="18" customHeight="1">
      <c r="A87"/>
      <c r="B87"/>
      <c r="C87"/>
      <c r="D87"/>
      <c r="E87" s="288"/>
      <c r="F87"/>
      <c r="G87"/>
      <c r="H87"/>
      <c r="I87"/>
      <c r="J87" s="288"/>
      <c r="K87"/>
      <c r="L87"/>
      <c r="M87" s="288"/>
      <c r="N87"/>
    </row>
    <row r="88" spans="1:14" s="97" customFormat="1" ht="18" customHeight="1">
      <c r="A88" s="2" t="s">
        <v>147</v>
      </c>
      <c r="B88"/>
      <c r="C88"/>
      <c r="D88"/>
      <c r="E88" s="288"/>
      <c r="F88"/>
      <c r="G88"/>
      <c r="H88"/>
      <c r="I88"/>
      <c r="J88" s="288"/>
      <c r="K88"/>
      <c r="L88"/>
      <c r="M88" s="288"/>
      <c r="N88"/>
    </row>
    <row r="89" spans="1:14" s="96" customFormat="1" ht="18" customHeight="1">
      <c r="A89" s="21"/>
      <c r="B89" s="21"/>
      <c r="C89" s="21"/>
      <c r="D89" s="21"/>
      <c r="E89" s="289"/>
      <c r="F89" s="21"/>
      <c r="G89" s="21"/>
      <c r="H89" s="21"/>
      <c r="I89" s="21"/>
      <c r="J89" s="289"/>
      <c r="K89" s="21"/>
      <c r="L89" s="21"/>
      <c r="M89" s="289"/>
      <c r="N89"/>
    </row>
    <row r="90" spans="1:14" ht="60" customHeight="1">
      <c r="A90" s="111" t="s">
        <v>86</v>
      </c>
      <c r="B90" s="316" t="s">
        <v>268</v>
      </c>
      <c r="C90" s="356" t="s">
        <v>293</v>
      </c>
      <c r="D90" s="357" t="s">
        <v>294</v>
      </c>
      <c r="E90" s="627" t="s">
        <v>295</v>
      </c>
      <c r="F90" s="316" t="s">
        <v>269</v>
      </c>
      <c r="G90" s="113" t="s">
        <v>296</v>
      </c>
      <c r="H90" s="238" t="s">
        <v>297</v>
      </c>
      <c r="I90" s="353" t="s">
        <v>124</v>
      </c>
      <c r="J90" s="290" t="s">
        <v>125</v>
      </c>
      <c r="K90" s="316" t="s">
        <v>148</v>
      </c>
      <c r="L90" s="373" t="s">
        <v>149</v>
      </c>
      <c r="M90" s="631" t="s">
        <v>150</v>
      </c>
      <c r="N90" s="177"/>
    </row>
    <row r="91" spans="1:14" ht="18" customHeight="1">
      <c r="A91" s="10"/>
      <c r="B91" s="317" t="s">
        <v>15</v>
      </c>
      <c r="C91" s="20" t="s">
        <v>15</v>
      </c>
      <c r="D91" s="359" t="s">
        <v>15</v>
      </c>
      <c r="E91" s="628" t="s">
        <v>1</v>
      </c>
      <c r="F91" s="319" t="s">
        <v>15</v>
      </c>
      <c r="G91" s="27" t="s">
        <v>15</v>
      </c>
      <c r="H91" s="6" t="s">
        <v>15</v>
      </c>
      <c r="I91" s="27" t="s">
        <v>15</v>
      </c>
      <c r="J91" s="291" t="s">
        <v>1</v>
      </c>
      <c r="K91" s="317" t="s">
        <v>15</v>
      </c>
      <c r="L91" s="16" t="s">
        <v>15</v>
      </c>
      <c r="M91" s="632" t="s">
        <v>1</v>
      </c>
    </row>
    <row r="92" spans="1:14" ht="18" customHeight="1">
      <c r="A92" s="96" t="s">
        <v>16</v>
      </c>
      <c r="B92" s="102">
        <v>140.74</v>
      </c>
      <c r="C92" s="361">
        <v>138.44999999999999</v>
      </c>
      <c r="D92" s="362">
        <f>B92-C92</f>
        <v>2.2900000000000205</v>
      </c>
      <c r="E92" s="363">
        <f>B92/C92</f>
        <v>1.0165402672444928</v>
      </c>
      <c r="F92" s="102">
        <v>144.38</v>
      </c>
      <c r="G92" s="239">
        <v>145.18</v>
      </c>
      <c r="H92" s="239">
        <f>F92-G92</f>
        <v>-0.80000000000001137</v>
      </c>
      <c r="I92" s="235">
        <f>B92-F92</f>
        <v>-3.6399999999999864</v>
      </c>
      <c r="J92" s="104">
        <f>B92/F92</f>
        <v>0.97478875190469605</v>
      </c>
      <c r="K92" s="105">
        <v>147.07</v>
      </c>
      <c r="L92" s="378">
        <f>B92-K92</f>
        <v>-6.3299999999999841</v>
      </c>
      <c r="M92" s="379">
        <f>B92/K92</f>
        <v>0.9569592710953968</v>
      </c>
      <c r="N92" s="97"/>
    </row>
    <row r="93" spans="1:14" ht="18" customHeight="1">
      <c r="A93" s="96" t="s">
        <v>17</v>
      </c>
      <c r="B93" s="107">
        <v>3.27</v>
      </c>
      <c r="C93" s="361">
        <v>3.27</v>
      </c>
      <c r="D93" s="362">
        <f t="shared" ref="D93:D114" si="21">B93-C93</f>
        <v>0</v>
      </c>
      <c r="E93" s="363">
        <f t="shared" ref="E93:E114" si="22">B93/C93</f>
        <v>1</v>
      </c>
      <c r="F93" s="107">
        <v>1.32</v>
      </c>
      <c r="G93" s="239">
        <v>1.32</v>
      </c>
      <c r="H93" s="239">
        <f t="shared" ref="H93:H114" si="23">F93-G93</f>
        <v>0</v>
      </c>
      <c r="I93" s="235">
        <f t="shared" ref="I93:I114" si="24">B93-F93</f>
        <v>1.95</v>
      </c>
      <c r="J93" s="104">
        <f t="shared" ref="J93:J114" si="25">B93/F93</f>
        <v>2.4772727272727271</v>
      </c>
      <c r="K93" s="105">
        <v>4.37</v>
      </c>
      <c r="L93" s="378">
        <f t="shared" ref="L93:L114" si="26">B93-K93</f>
        <v>-1.1000000000000001</v>
      </c>
      <c r="M93" s="379">
        <f t="shared" ref="M93:M114" si="27">B93/K93</f>
        <v>0.74828375286041193</v>
      </c>
      <c r="N93" s="97"/>
    </row>
    <row r="94" spans="1:14" s="96" customFormat="1" ht="18" customHeight="1">
      <c r="A94" s="347" t="s">
        <v>18</v>
      </c>
      <c r="B94" s="348">
        <v>137.47999999999999</v>
      </c>
      <c r="C94" s="364">
        <v>135.19</v>
      </c>
      <c r="D94" s="365">
        <f t="shared" si="21"/>
        <v>2.289999999999992</v>
      </c>
      <c r="E94" s="366">
        <f t="shared" si="22"/>
        <v>1.0169391227161773</v>
      </c>
      <c r="F94" s="348">
        <v>143.06</v>
      </c>
      <c r="G94" s="350">
        <v>143.86000000000001</v>
      </c>
      <c r="H94" s="350">
        <f t="shared" si="23"/>
        <v>-0.80000000000001137</v>
      </c>
      <c r="I94" s="349">
        <f t="shared" si="24"/>
        <v>-5.5800000000000125</v>
      </c>
      <c r="J94" s="351">
        <f t="shared" si="25"/>
        <v>0.9609953865510974</v>
      </c>
      <c r="K94" s="352">
        <v>142.69999999999999</v>
      </c>
      <c r="L94" s="380">
        <f t="shared" si="26"/>
        <v>-5.2199999999999989</v>
      </c>
      <c r="M94" s="381">
        <f t="shared" si="27"/>
        <v>0.96341976173791166</v>
      </c>
      <c r="N94" s="97"/>
    </row>
    <row r="95" spans="1:14" ht="18" customHeight="1">
      <c r="A95" s="96" t="s">
        <v>19</v>
      </c>
      <c r="B95" s="107">
        <v>61.2</v>
      </c>
      <c r="C95" s="361">
        <v>61.1</v>
      </c>
      <c r="D95" s="362">
        <f t="shared" si="21"/>
        <v>0.10000000000000142</v>
      </c>
      <c r="E95" s="363">
        <f t="shared" si="22"/>
        <v>1.0016366612111294</v>
      </c>
      <c r="F95" s="107">
        <v>66.11</v>
      </c>
      <c r="G95" s="239">
        <v>66.25</v>
      </c>
      <c r="H95" s="239">
        <f t="shared" si="23"/>
        <v>-0.14000000000000057</v>
      </c>
      <c r="I95" s="235">
        <f t="shared" si="24"/>
        <v>-4.9099999999999966</v>
      </c>
      <c r="J95" s="104">
        <f t="shared" si="25"/>
        <v>0.92572984419906224</v>
      </c>
      <c r="K95" s="105">
        <v>65.87</v>
      </c>
      <c r="L95" s="378">
        <f t="shared" si="26"/>
        <v>-4.6700000000000017</v>
      </c>
      <c r="M95" s="379">
        <f t="shared" si="27"/>
        <v>0.92910277819948384</v>
      </c>
      <c r="N95" s="96"/>
    </row>
    <row r="96" spans="1:14" ht="18" customHeight="1">
      <c r="A96" s="3" t="s">
        <v>20</v>
      </c>
      <c r="B96" s="93">
        <v>0.1</v>
      </c>
      <c r="C96" s="367">
        <v>0.1</v>
      </c>
      <c r="D96" s="368">
        <f t="shared" si="21"/>
        <v>0</v>
      </c>
      <c r="E96" s="369">
        <f t="shared" si="22"/>
        <v>1</v>
      </c>
      <c r="F96" s="93">
        <v>0.05</v>
      </c>
      <c r="G96" s="180">
        <v>0.05</v>
      </c>
      <c r="H96" s="180">
        <f t="shared" si="23"/>
        <v>0</v>
      </c>
      <c r="I96" s="354">
        <f t="shared" si="24"/>
        <v>0.05</v>
      </c>
      <c r="J96" s="7">
        <f t="shared" si="25"/>
        <v>2</v>
      </c>
      <c r="K96" s="98">
        <v>0.05</v>
      </c>
      <c r="L96" s="66">
        <f t="shared" si="26"/>
        <v>0.05</v>
      </c>
      <c r="M96" s="382">
        <f t="shared" si="27"/>
        <v>2</v>
      </c>
    </row>
    <row r="97" spans="1:14" ht="18" customHeight="1">
      <c r="A97" s="3" t="s">
        <v>21</v>
      </c>
      <c r="B97" s="93">
        <v>4.0999999999999996</v>
      </c>
      <c r="C97" s="367">
        <v>4.5999999999999996</v>
      </c>
      <c r="D97" s="368">
        <f t="shared" si="21"/>
        <v>-0.5</v>
      </c>
      <c r="E97" s="369">
        <f t="shared" si="22"/>
        <v>0.89130434782608692</v>
      </c>
      <c r="F97" s="93">
        <v>3.8</v>
      </c>
      <c r="G97" s="180">
        <v>3.8</v>
      </c>
      <c r="H97" s="180">
        <f t="shared" si="23"/>
        <v>0</v>
      </c>
      <c r="I97" s="354">
        <f t="shared" si="24"/>
        <v>0.29999999999999982</v>
      </c>
      <c r="J97" s="7">
        <f t="shared" si="25"/>
        <v>1.0789473684210527</v>
      </c>
      <c r="K97" s="98">
        <v>4</v>
      </c>
      <c r="L97" s="66">
        <f t="shared" si="26"/>
        <v>9.9999999999999645E-2</v>
      </c>
      <c r="M97" s="382">
        <f t="shared" si="27"/>
        <v>1.0249999999999999</v>
      </c>
    </row>
    <row r="98" spans="1:14" ht="18" customHeight="1">
      <c r="A98" s="3" t="s">
        <v>22</v>
      </c>
      <c r="B98" s="93">
        <v>4</v>
      </c>
      <c r="C98" s="367">
        <v>4.4000000000000004</v>
      </c>
      <c r="D98" s="368">
        <f t="shared" si="21"/>
        <v>-0.40000000000000036</v>
      </c>
      <c r="E98" s="369">
        <f t="shared" si="22"/>
        <v>0.90909090909090906</v>
      </c>
      <c r="F98" s="93">
        <v>4.26</v>
      </c>
      <c r="G98" s="180">
        <v>4.4000000000000004</v>
      </c>
      <c r="H98" s="180">
        <f t="shared" si="23"/>
        <v>-0.14000000000000057</v>
      </c>
      <c r="I98" s="354">
        <f t="shared" si="24"/>
        <v>-0.25999999999999979</v>
      </c>
      <c r="J98" s="7">
        <f t="shared" si="25"/>
        <v>0.93896713615023475</v>
      </c>
      <c r="K98" s="98">
        <v>5.82</v>
      </c>
      <c r="L98" s="66">
        <f t="shared" si="26"/>
        <v>-1.8200000000000003</v>
      </c>
      <c r="M98" s="382">
        <f t="shared" si="27"/>
        <v>0.6872852233676976</v>
      </c>
    </row>
    <row r="99" spans="1:14" ht="18" customHeight="1">
      <c r="A99" s="34" t="s">
        <v>54</v>
      </c>
      <c r="B99" s="77">
        <v>53</v>
      </c>
      <c r="C99" s="370">
        <v>52</v>
      </c>
      <c r="D99" s="371">
        <f t="shared" si="21"/>
        <v>1</v>
      </c>
      <c r="E99" s="372">
        <f t="shared" si="22"/>
        <v>1.0192307692307692</v>
      </c>
      <c r="F99" s="77">
        <v>58</v>
      </c>
      <c r="G99" s="184">
        <v>58</v>
      </c>
      <c r="H99" s="184">
        <f t="shared" si="23"/>
        <v>0</v>
      </c>
      <c r="I99" s="355">
        <f t="shared" si="24"/>
        <v>-5</v>
      </c>
      <c r="J99" s="22">
        <f t="shared" si="25"/>
        <v>0.91379310344827591</v>
      </c>
      <c r="K99" s="101">
        <v>56</v>
      </c>
      <c r="L99" s="383">
        <f t="shared" si="26"/>
        <v>-3</v>
      </c>
      <c r="M99" s="384">
        <f t="shared" si="27"/>
        <v>0.9464285714285714</v>
      </c>
    </row>
    <row r="100" spans="1:14" ht="18" customHeight="1">
      <c r="A100" s="96" t="s">
        <v>23</v>
      </c>
      <c r="B100" s="107">
        <v>35.29</v>
      </c>
      <c r="C100" s="361">
        <v>35.25</v>
      </c>
      <c r="D100" s="362">
        <f t="shared" si="21"/>
        <v>3.9999999999999147E-2</v>
      </c>
      <c r="E100" s="363">
        <f t="shared" si="22"/>
        <v>1.0011347517730496</v>
      </c>
      <c r="F100" s="107">
        <v>32.409999999999997</v>
      </c>
      <c r="G100" s="239">
        <v>32.450000000000003</v>
      </c>
      <c r="H100" s="239">
        <f t="shared" si="23"/>
        <v>-4.0000000000006253E-2</v>
      </c>
      <c r="I100" s="235">
        <f t="shared" si="24"/>
        <v>2.8800000000000026</v>
      </c>
      <c r="J100" s="104">
        <f t="shared" si="25"/>
        <v>1.0888614625115707</v>
      </c>
      <c r="K100" s="105">
        <v>36.28</v>
      </c>
      <c r="L100" s="378">
        <f t="shared" si="26"/>
        <v>-0.99000000000000199</v>
      </c>
      <c r="M100" s="379">
        <f t="shared" si="27"/>
        <v>0.97271223814773977</v>
      </c>
      <c r="N100" s="96"/>
    </row>
    <row r="101" spans="1:14" ht="18" customHeight="1">
      <c r="A101" s="3" t="s">
        <v>24</v>
      </c>
      <c r="B101" s="93">
        <v>0.5</v>
      </c>
      <c r="C101" s="367">
        <v>0.5</v>
      </c>
      <c r="D101" s="368">
        <f t="shared" si="21"/>
        <v>0</v>
      </c>
      <c r="E101" s="369">
        <f t="shared" si="22"/>
        <v>1</v>
      </c>
      <c r="F101" s="93">
        <v>0.5</v>
      </c>
      <c r="G101" s="180">
        <v>0.5</v>
      </c>
      <c r="H101" s="180">
        <f t="shared" si="23"/>
        <v>0</v>
      </c>
      <c r="I101" s="354">
        <f t="shared" si="24"/>
        <v>0</v>
      </c>
      <c r="J101" s="7">
        <f t="shared" si="25"/>
        <v>1</v>
      </c>
      <c r="K101" s="98">
        <v>0.8</v>
      </c>
      <c r="L101" s="66">
        <f t="shared" si="26"/>
        <v>-0.30000000000000004</v>
      </c>
      <c r="M101" s="382">
        <f t="shared" si="27"/>
        <v>0.625</v>
      </c>
    </row>
    <row r="102" spans="1:14" s="96" customFormat="1" ht="18" customHeight="1">
      <c r="A102" s="3" t="s">
        <v>25</v>
      </c>
      <c r="B102" s="93">
        <v>17</v>
      </c>
      <c r="C102" s="367">
        <v>17</v>
      </c>
      <c r="D102" s="368">
        <f t="shared" si="21"/>
        <v>0</v>
      </c>
      <c r="E102" s="369">
        <f t="shared" si="22"/>
        <v>1</v>
      </c>
      <c r="F102" s="93">
        <v>13.5</v>
      </c>
      <c r="G102" s="180">
        <v>13.5</v>
      </c>
      <c r="H102" s="180">
        <f t="shared" si="23"/>
        <v>0</v>
      </c>
      <c r="I102" s="354">
        <f t="shared" si="24"/>
        <v>3.5</v>
      </c>
      <c r="J102" s="7">
        <f t="shared" si="25"/>
        <v>1.2592592592592593</v>
      </c>
      <c r="K102" s="98">
        <v>16.5</v>
      </c>
      <c r="L102" s="66">
        <f t="shared" si="26"/>
        <v>0.5</v>
      </c>
      <c r="M102" s="382">
        <f t="shared" si="27"/>
        <v>1.0303030303030303</v>
      </c>
      <c r="N102"/>
    </row>
    <row r="103" spans="1:14" ht="18" customHeight="1">
      <c r="A103" s="555" t="s">
        <v>108</v>
      </c>
      <c r="B103" s="564">
        <f>B92-B102</f>
        <v>123.74000000000001</v>
      </c>
      <c r="C103" s="575">
        <v>121.44999999999999</v>
      </c>
      <c r="D103" s="565">
        <f t="shared" si="21"/>
        <v>2.2900000000000205</v>
      </c>
      <c r="E103" s="557">
        <f t="shared" si="22"/>
        <v>1.0188554960889256</v>
      </c>
      <c r="F103" s="564">
        <f>F92-F102</f>
        <v>130.88</v>
      </c>
      <c r="G103" s="567">
        <v>131.68</v>
      </c>
      <c r="H103" s="569">
        <f t="shared" si="23"/>
        <v>-0.80000000000001137</v>
      </c>
      <c r="I103" s="567">
        <f t="shared" si="24"/>
        <v>-7.1399999999999864</v>
      </c>
      <c r="J103" s="560">
        <f t="shared" si="25"/>
        <v>0.94544621026894871</v>
      </c>
      <c r="K103" s="580">
        <f>K92-K102</f>
        <v>130.57</v>
      </c>
      <c r="L103" s="578">
        <f>K103</f>
        <v>130.57</v>
      </c>
      <c r="M103" s="562">
        <f t="shared" si="27"/>
        <v>0.94769089377345495</v>
      </c>
      <c r="N103" s="555"/>
    </row>
    <row r="104" spans="1:14" ht="18" customHeight="1">
      <c r="A104" s="572" t="s">
        <v>109</v>
      </c>
      <c r="B104" s="556">
        <f>B102/B92</f>
        <v>0.12079010942162853</v>
      </c>
      <c r="C104" s="579">
        <v>0.12278801011195378</v>
      </c>
      <c r="D104" s="557">
        <f t="shared" si="21"/>
        <v>-1.9979006903252522E-3</v>
      </c>
      <c r="E104" s="557">
        <f t="shared" si="22"/>
        <v>0.98372886173085106</v>
      </c>
      <c r="F104" s="556">
        <f>F102/F92</f>
        <v>9.3503255298517801E-2</v>
      </c>
      <c r="G104" s="558">
        <v>9.2988014878082378E-2</v>
      </c>
      <c r="H104" s="559">
        <f t="shared" si="23"/>
        <v>5.1524042043542273E-4</v>
      </c>
      <c r="I104" s="558">
        <f t="shared" si="24"/>
        <v>2.7286854123110729E-2</v>
      </c>
      <c r="J104" s="560">
        <f t="shared" si="25"/>
        <v>1.2918278517255353</v>
      </c>
      <c r="K104" s="581">
        <f>K102/K92</f>
        <v>0.11219147344801796</v>
      </c>
      <c r="L104" s="561">
        <f>K104</f>
        <v>0.11219147344801796</v>
      </c>
      <c r="M104" s="562">
        <f t="shared" si="27"/>
        <v>1.0766425086447822</v>
      </c>
      <c r="N104" s="572"/>
    </row>
    <row r="105" spans="1:14" s="81" customFormat="1" ht="18" customHeight="1">
      <c r="A105" s="3" t="s">
        <v>26</v>
      </c>
      <c r="B105" s="93">
        <v>4.8099999999999996</v>
      </c>
      <c r="C105" s="367">
        <v>4.8099999999999996</v>
      </c>
      <c r="D105" s="368">
        <f t="shared" si="21"/>
        <v>0</v>
      </c>
      <c r="E105" s="369">
        <f t="shared" si="22"/>
        <v>1</v>
      </c>
      <c r="F105" s="93">
        <v>5.1100000000000003</v>
      </c>
      <c r="G105" s="180">
        <v>5.1100000000000003</v>
      </c>
      <c r="H105" s="180">
        <f t="shared" si="23"/>
        <v>0</v>
      </c>
      <c r="I105" s="354">
        <f t="shared" si="24"/>
        <v>-0.30000000000000071</v>
      </c>
      <c r="J105" s="7">
        <f t="shared" si="25"/>
        <v>0.94129158512720146</v>
      </c>
      <c r="K105" s="98">
        <v>4.4400000000000004</v>
      </c>
      <c r="L105" s="66">
        <f t="shared" si="26"/>
        <v>0.36999999999999922</v>
      </c>
      <c r="M105" s="382">
        <f t="shared" si="27"/>
        <v>1.0833333333333333</v>
      </c>
      <c r="N105"/>
    </row>
    <row r="106" spans="1:14" s="590" customFormat="1" ht="18" customHeight="1">
      <c r="A106" s="3" t="s">
        <v>27</v>
      </c>
      <c r="B106" s="93">
        <v>2.25</v>
      </c>
      <c r="C106" s="367">
        <v>2.25</v>
      </c>
      <c r="D106" s="368">
        <f t="shared" si="21"/>
        <v>0</v>
      </c>
      <c r="E106" s="369">
        <f t="shared" si="22"/>
        <v>1</v>
      </c>
      <c r="F106" s="93">
        <v>2.25</v>
      </c>
      <c r="G106" s="180">
        <v>2.25</v>
      </c>
      <c r="H106" s="180">
        <f t="shared" si="23"/>
        <v>0</v>
      </c>
      <c r="I106" s="354">
        <f t="shared" si="24"/>
        <v>0</v>
      </c>
      <c r="J106" s="7">
        <f t="shared" si="25"/>
        <v>1</v>
      </c>
      <c r="K106" s="98">
        <v>2.35</v>
      </c>
      <c r="L106" s="66">
        <f t="shared" si="26"/>
        <v>-0.10000000000000009</v>
      </c>
      <c r="M106" s="382">
        <f t="shared" si="27"/>
        <v>0.95744680851063824</v>
      </c>
      <c r="N106"/>
    </row>
    <row r="107" spans="1:14" ht="18" customHeight="1">
      <c r="A107" s="3" t="s">
        <v>28</v>
      </c>
      <c r="B107" s="93">
        <v>1.2</v>
      </c>
      <c r="C107" s="367">
        <v>1.2</v>
      </c>
      <c r="D107" s="368">
        <f t="shared" si="21"/>
        <v>0</v>
      </c>
      <c r="E107" s="369">
        <f t="shared" si="22"/>
        <v>1</v>
      </c>
      <c r="F107" s="93">
        <v>1</v>
      </c>
      <c r="G107" s="180">
        <v>1</v>
      </c>
      <c r="H107" s="180">
        <f t="shared" si="23"/>
        <v>0</v>
      </c>
      <c r="I107" s="354">
        <f t="shared" si="24"/>
        <v>0.19999999999999996</v>
      </c>
      <c r="J107" s="7">
        <f t="shared" si="25"/>
        <v>1.2</v>
      </c>
      <c r="K107" s="98">
        <v>0.8</v>
      </c>
      <c r="L107" s="66">
        <f t="shared" si="26"/>
        <v>0.39999999999999991</v>
      </c>
      <c r="M107" s="382">
        <f t="shared" si="27"/>
        <v>1.4999999999999998</v>
      </c>
    </row>
    <row r="108" spans="1:14" ht="18" customHeight="1">
      <c r="A108" s="92" t="s">
        <v>29</v>
      </c>
      <c r="B108" s="93">
        <v>8.5399999999999991</v>
      </c>
      <c r="C108" s="367">
        <v>8.5399999999999991</v>
      </c>
      <c r="D108" s="368">
        <f t="shared" si="21"/>
        <v>0</v>
      </c>
      <c r="E108" s="369">
        <f t="shared" si="22"/>
        <v>1</v>
      </c>
      <c r="F108" s="93">
        <v>8.94</v>
      </c>
      <c r="G108" s="180">
        <v>9.0399999999999991</v>
      </c>
      <c r="H108" s="180">
        <f t="shared" si="23"/>
        <v>-9.9999999999999645E-2</v>
      </c>
      <c r="I108" s="354">
        <f t="shared" si="24"/>
        <v>-0.40000000000000036</v>
      </c>
      <c r="J108" s="24">
        <f t="shared" si="25"/>
        <v>0.95525727069351229</v>
      </c>
      <c r="K108" s="98">
        <v>9.89</v>
      </c>
      <c r="L108" s="66">
        <f t="shared" si="26"/>
        <v>-1.3500000000000014</v>
      </c>
      <c r="M108" s="382">
        <f t="shared" si="27"/>
        <v>0.86349848331648116</v>
      </c>
    </row>
    <row r="109" spans="1:14" ht="18" customHeight="1">
      <c r="A109" s="34" t="s">
        <v>30</v>
      </c>
      <c r="B109" s="77">
        <v>5</v>
      </c>
      <c r="C109" s="370">
        <v>5</v>
      </c>
      <c r="D109" s="371">
        <f t="shared" si="21"/>
        <v>0</v>
      </c>
      <c r="E109" s="372">
        <f t="shared" si="22"/>
        <v>1</v>
      </c>
      <c r="F109" s="77">
        <v>5</v>
      </c>
      <c r="G109" s="184">
        <v>5</v>
      </c>
      <c r="H109" s="184">
        <f t="shared" si="23"/>
        <v>0</v>
      </c>
      <c r="I109" s="355">
        <f t="shared" si="24"/>
        <v>0</v>
      </c>
      <c r="J109" s="22">
        <f t="shared" si="25"/>
        <v>1</v>
      </c>
      <c r="K109" s="101">
        <v>4.7</v>
      </c>
      <c r="L109" s="383">
        <f t="shared" si="26"/>
        <v>0.29999999999999982</v>
      </c>
      <c r="M109" s="384">
        <f t="shared" si="27"/>
        <v>1.0638297872340425</v>
      </c>
    </row>
    <row r="110" spans="1:14" s="177" customFormat="1" ht="18" customHeight="1">
      <c r="A110" s="96" t="s">
        <v>31</v>
      </c>
      <c r="B110" s="107">
        <v>28.56</v>
      </c>
      <c r="C110" s="361">
        <v>26.36</v>
      </c>
      <c r="D110" s="362">
        <f t="shared" si="21"/>
        <v>2.1999999999999993</v>
      </c>
      <c r="E110" s="363">
        <f t="shared" si="22"/>
        <v>1.0834597875569043</v>
      </c>
      <c r="F110" s="107">
        <v>31.71</v>
      </c>
      <c r="G110" s="239">
        <v>32.31</v>
      </c>
      <c r="H110" s="239">
        <f t="shared" si="23"/>
        <v>-0.60000000000000142</v>
      </c>
      <c r="I110" s="235">
        <f t="shared" si="24"/>
        <v>-3.1500000000000021</v>
      </c>
      <c r="J110" s="104">
        <f t="shared" si="25"/>
        <v>0.90066225165562908</v>
      </c>
      <c r="K110" s="105">
        <v>27.62</v>
      </c>
      <c r="L110" s="378">
        <f t="shared" si="26"/>
        <v>0.93999999999999773</v>
      </c>
      <c r="M110" s="379">
        <f t="shared" si="27"/>
        <v>1.0340333091962346</v>
      </c>
      <c r="N110" s="96"/>
    </row>
    <row r="111" spans="1:14" ht="18" customHeight="1">
      <c r="A111" s="3" t="s">
        <v>32</v>
      </c>
      <c r="B111" s="93">
        <v>18</v>
      </c>
      <c r="C111" s="367">
        <v>16</v>
      </c>
      <c r="D111" s="368">
        <f t="shared" si="21"/>
        <v>2</v>
      </c>
      <c r="E111" s="369">
        <f t="shared" si="22"/>
        <v>1.125</v>
      </c>
      <c r="F111" s="93">
        <v>21</v>
      </c>
      <c r="G111" s="180">
        <v>21.5</v>
      </c>
      <c r="H111" s="180">
        <f t="shared" si="23"/>
        <v>-0.5</v>
      </c>
      <c r="I111" s="354">
        <f t="shared" si="24"/>
        <v>-3</v>
      </c>
      <c r="J111" s="7">
        <f t="shared" si="25"/>
        <v>0.8571428571428571</v>
      </c>
      <c r="K111" s="98">
        <v>17</v>
      </c>
      <c r="L111" s="66">
        <f t="shared" si="26"/>
        <v>1</v>
      </c>
      <c r="M111" s="382">
        <f t="shared" si="27"/>
        <v>1.0588235294117647</v>
      </c>
    </row>
    <row r="112" spans="1:14" s="96" customFormat="1" ht="18" customHeight="1">
      <c r="A112" s="3" t="s">
        <v>33</v>
      </c>
      <c r="B112" s="93">
        <v>2.2000000000000002</v>
      </c>
      <c r="C112" s="367">
        <v>2</v>
      </c>
      <c r="D112" s="368">
        <f t="shared" si="21"/>
        <v>0.20000000000000018</v>
      </c>
      <c r="E112" s="369">
        <f t="shared" si="22"/>
        <v>1.1000000000000001</v>
      </c>
      <c r="F112" s="93">
        <v>2.1</v>
      </c>
      <c r="G112" s="180">
        <v>2.1</v>
      </c>
      <c r="H112" s="180">
        <f t="shared" si="23"/>
        <v>0</v>
      </c>
      <c r="I112" s="354">
        <f t="shared" si="24"/>
        <v>0.10000000000000009</v>
      </c>
      <c r="J112" s="7">
        <f t="shared" si="25"/>
        <v>1.0476190476190477</v>
      </c>
      <c r="K112" s="98">
        <v>2.1</v>
      </c>
      <c r="L112" s="66">
        <f t="shared" si="26"/>
        <v>0.10000000000000009</v>
      </c>
      <c r="M112" s="382">
        <f t="shared" si="27"/>
        <v>1.0476190476190477</v>
      </c>
      <c r="N112"/>
    </row>
    <row r="113" spans="1:14" s="97" customFormat="1" ht="18" customHeight="1">
      <c r="A113" s="92" t="s">
        <v>34</v>
      </c>
      <c r="B113" s="93">
        <v>3</v>
      </c>
      <c r="C113" s="547">
        <v>3</v>
      </c>
      <c r="D113" s="368">
        <f t="shared" si="21"/>
        <v>0</v>
      </c>
      <c r="E113" s="369">
        <f t="shared" si="22"/>
        <v>1</v>
      </c>
      <c r="F113" s="93">
        <v>3.3</v>
      </c>
      <c r="G113" s="180">
        <v>3.4</v>
      </c>
      <c r="H113" s="180">
        <f t="shared" si="23"/>
        <v>-0.10000000000000009</v>
      </c>
      <c r="I113" s="354">
        <f t="shared" si="24"/>
        <v>-0.29999999999999982</v>
      </c>
      <c r="J113" s="24">
        <f t="shared" si="25"/>
        <v>0.90909090909090917</v>
      </c>
      <c r="K113" s="98">
        <v>3.6</v>
      </c>
      <c r="L113" s="66">
        <f t="shared" si="26"/>
        <v>-0.60000000000000009</v>
      </c>
      <c r="M113" s="382">
        <f t="shared" si="27"/>
        <v>0.83333333333333326</v>
      </c>
      <c r="N113" s="81"/>
    </row>
    <row r="114" spans="1:14" s="97" customFormat="1" ht="18" customHeight="1">
      <c r="A114" s="582" t="s">
        <v>94</v>
      </c>
      <c r="B114" s="591">
        <f>B110-B111-B112-B113</f>
        <v>5.3599999999999994</v>
      </c>
      <c r="C114" s="592">
        <v>5.3599999999999994</v>
      </c>
      <c r="D114" s="593">
        <f t="shared" si="21"/>
        <v>0</v>
      </c>
      <c r="E114" s="585">
        <f t="shared" si="22"/>
        <v>1</v>
      </c>
      <c r="F114" s="591">
        <f>F110-F111-F112-F113</f>
        <v>5.3100000000000014</v>
      </c>
      <c r="G114" s="594">
        <v>5.3100000000000023</v>
      </c>
      <c r="H114" s="595">
        <f t="shared" si="23"/>
        <v>0</v>
      </c>
      <c r="I114" s="594">
        <f t="shared" si="24"/>
        <v>4.9999999999998046E-2</v>
      </c>
      <c r="J114" s="587">
        <f t="shared" si="25"/>
        <v>1.0094161958568735</v>
      </c>
      <c r="K114" s="591">
        <f>K110-K111-K112-K113</f>
        <v>4.9200000000000017</v>
      </c>
      <c r="L114" s="596">
        <f t="shared" si="26"/>
        <v>0.43999999999999773</v>
      </c>
      <c r="M114" s="589">
        <f t="shared" si="27"/>
        <v>1.0894308943089426</v>
      </c>
      <c r="N114" s="590"/>
    </row>
    <row r="115" spans="1:14" s="96" customFormat="1" ht="18" customHeight="1">
      <c r="A115"/>
      <c r="B115"/>
      <c r="C115"/>
      <c r="D115"/>
      <c r="E115" s="288"/>
      <c r="F115"/>
      <c r="G115"/>
      <c r="H115"/>
      <c r="I115"/>
      <c r="J115" s="288"/>
      <c r="K115"/>
      <c r="L115"/>
      <c r="M115" s="288"/>
      <c r="N115"/>
    </row>
    <row r="116" spans="1:14" ht="18" customHeight="1">
      <c r="A116" s="2" t="s">
        <v>151</v>
      </c>
    </row>
    <row r="117" spans="1:14" ht="18" customHeight="1">
      <c r="A117" s="21"/>
      <c r="B117" s="21"/>
      <c r="C117" s="21"/>
      <c r="D117" s="21"/>
      <c r="E117" s="289"/>
      <c r="F117" s="21"/>
      <c r="G117" s="21"/>
      <c r="H117" s="21"/>
      <c r="I117" s="21"/>
      <c r="J117" s="289"/>
      <c r="K117" s="21"/>
      <c r="L117" s="21"/>
      <c r="M117" s="289"/>
    </row>
    <row r="118" spans="1:14" ht="60" customHeight="1">
      <c r="A118" s="111" t="s">
        <v>57</v>
      </c>
      <c r="B118" s="316" t="s">
        <v>270</v>
      </c>
      <c r="C118" s="356" t="s">
        <v>298</v>
      </c>
      <c r="D118" s="357" t="s">
        <v>299</v>
      </c>
      <c r="E118" s="627" t="s">
        <v>300</v>
      </c>
      <c r="F118" s="316" t="s">
        <v>271</v>
      </c>
      <c r="G118" s="113" t="s">
        <v>301</v>
      </c>
      <c r="H118" s="238" t="s">
        <v>302</v>
      </c>
      <c r="I118" s="353" t="s">
        <v>126</v>
      </c>
      <c r="J118" s="290" t="s">
        <v>127</v>
      </c>
      <c r="K118" s="316" t="s">
        <v>152</v>
      </c>
      <c r="L118" s="373" t="s">
        <v>153</v>
      </c>
      <c r="M118" s="631" t="s">
        <v>154</v>
      </c>
      <c r="N118" s="177"/>
    </row>
    <row r="119" spans="1:14" ht="18" customHeight="1">
      <c r="A119" s="10"/>
      <c r="B119" s="317" t="s">
        <v>15</v>
      </c>
      <c r="C119" s="20" t="s">
        <v>15</v>
      </c>
      <c r="D119" s="359" t="s">
        <v>15</v>
      </c>
      <c r="E119" s="628" t="s">
        <v>1</v>
      </c>
      <c r="F119" s="319" t="s">
        <v>15</v>
      </c>
      <c r="G119" s="27" t="s">
        <v>15</v>
      </c>
      <c r="H119" s="6" t="s">
        <v>15</v>
      </c>
      <c r="I119" s="27" t="s">
        <v>15</v>
      </c>
      <c r="J119" s="291" t="s">
        <v>1</v>
      </c>
      <c r="K119" s="317" t="s">
        <v>15</v>
      </c>
      <c r="L119" s="16" t="s">
        <v>15</v>
      </c>
      <c r="M119" s="632" t="s">
        <v>1</v>
      </c>
    </row>
    <row r="120" spans="1:14" s="96" customFormat="1" ht="18" customHeight="1">
      <c r="A120" s="96" t="s">
        <v>16</v>
      </c>
      <c r="B120" s="102">
        <v>746.06</v>
      </c>
      <c r="C120" s="361">
        <v>743.74</v>
      </c>
      <c r="D120" s="362">
        <f>B120-C120</f>
        <v>2.3199999999999363</v>
      </c>
      <c r="E120" s="363">
        <f>B120/C120</f>
        <v>1.0031193696721972</v>
      </c>
      <c r="F120" s="102">
        <v>741.01</v>
      </c>
      <c r="G120" s="234">
        <v>742.13</v>
      </c>
      <c r="H120" s="239">
        <f>F120-G120</f>
        <v>-1.1200000000000045</v>
      </c>
      <c r="I120" s="235">
        <f>B120-F120</f>
        <v>5.0499999999999545</v>
      </c>
      <c r="J120" s="104">
        <f>B120/F120</f>
        <v>1.0068150227392343</v>
      </c>
      <c r="K120" s="105">
        <v>739.2</v>
      </c>
      <c r="L120" s="378">
        <f>B120-K120</f>
        <v>6.8599999999999</v>
      </c>
      <c r="M120" s="379">
        <f>B120/K120</f>
        <v>1.0092803030303028</v>
      </c>
      <c r="N120" s="97"/>
    </row>
    <row r="121" spans="1:14" ht="18" customHeight="1">
      <c r="A121" s="96" t="s">
        <v>17</v>
      </c>
      <c r="B121" s="107">
        <v>31.35</v>
      </c>
      <c r="C121" s="361">
        <v>31.35</v>
      </c>
      <c r="D121" s="362">
        <f t="shared" ref="D121:D142" si="28">B121-C121</f>
        <v>0</v>
      </c>
      <c r="E121" s="363">
        <f t="shared" ref="E121:E142" si="29">B121/C121</f>
        <v>1</v>
      </c>
      <c r="F121" s="107">
        <v>29.32</v>
      </c>
      <c r="G121" s="235">
        <v>29.32</v>
      </c>
      <c r="H121" s="239">
        <f t="shared" ref="H121:H142" si="30">F121-G121</f>
        <v>0</v>
      </c>
      <c r="I121" s="235">
        <f t="shared" ref="I121:I142" si="31">B121-F121</f>
        <v>2.0300000000000011</v>
      </c>
      <c r="J121" s="104">
        <f t="shared" ref="J121:J142" si="32">B121/F121</f>
        <v>1.0692360163710779</v>
      </c>
      <c r="K121" s="105">
        <v>31.86</v>
      </c>
      <c r="L121" s="378">
        <f t="shared" ref="L121:L142" si="33">B121-K121</f>
        <v>-0.50999999999999801</v>
      </c>
      <c r="M121" s="379">
        <f t="shared" ref="M121:M142" si="34">B121/K121</f>
        <v>0.98399246704331456</v>
      </c>
      <c r="N121" s="97"/>
    </row>
    <row r="122" spans="1:14" ht="18" customHeight="1">
      <c r="A122" s="347" t="s">
        <v>18</v>
      </c>
      <c r="B122" s="348">
        <v>714.71</v>
      </c>
      <c r="C122" s="364">
        <v>712.39</v>
      </c>
      <c r="D122" s="365">
        <f t="shared" si="28"/>
        <v>2.32000000000005</v>
      </c>
      <c r="E122" s="366">
        <f t="shared" si="29"/>
        <v>1.0032566431308694</v>
      </c>
      <c r="F122" s="348">
        <v>711.69</v>
      </c>
      <c r="G122" s="349">
        <v>712.82</v>
      </c>
      <c r="H122" s="350">
        <f t="shared" si="30"/>
        <v>-1.1299999999999955</v>
      </c>
      <c r="I122" s="349">
        <f t="shared" si="31"/>
        <v>3.0199999999999818</v>
      </c>
      <c r="J122" s="351">
        <f t="shared" si="32"/>
        <v>1.0042434205904256</v>
      </c>
      <c r="K122" s="352">
        <v>707.34</v>
      </c>
      <c r="L122" s="380">
        <f t="shared" si="33"/>
        <v>7.3700000000000045</v>
      </c>
      <c r="M122" s="381">
        <f t="shared" si="34"/>
        <v>1.010419317442814</v>
      </c>
      <c r="N122" s="97"/>
    </row>
    <row r="123" spans="1:14" ht="18" customHeight="1">
      <c r="A123" s="96" t="s">
        <v>19</v>
      </c>
      <c r="B123" s="107">
        <v>147.30000000000001</v>
      </c>
      <c r="C123" s="361">
        <v>147.19999999999999</v>
      </c>
      <c r="D123" s="362">
        <f t="shared" si="28"/>
        <v>0.10000000000002274</v>
      </c>
      <c r="E123" s="363">
        <f t="shared" si="29"/>
        <v>1.0006793478260871</v>
      </c>
      <c r="F123" s="107">
        <v>152.38</v>
      </c>
      <c r="G123" s="235">
        <v>152.53</v>
      </c>
      <c r="H123" s="239">
        <f t="shared" si="30"/>
        <v>-0.15000000000000568</v>
      </c>
      <c r="I123" s="235">
        <f t="shared" si="31"/>
        <v>-5.0799999999999841</v>
      </c>
      <c r="J123" s="104">
        <f t="shared" si="32"/>
        <v>0.96666229163932282</v>
      </c>
      <c r="K123" s="105">
        <v>151.4</v>
      </c>
      <c r="L123" s="378">
        <f t="shared" si="33"/>
        <v>-4.0999999999999943</v>
      </c>
      <c r="M123" s="379">
        <f t="shared" si="34"/>
        <v>0.97291941875825627</v>
      </c>
      <c r="N123" s="96"/>
    </row>
    <row r="124" spans="1:14" ht="18" customHeight="1">
      <c r="A124" s="3" t="s">
        <v>20</v>
      </c>
      <c r="B124" s="93">
        <v>5.7</v>
      </c>
      <c r="C124" s="367">
        <v>5.7</v>
      </c>
      <c r="D124" s="368">
        <f t="shared" si="28"/>
        <v>0</v>
      </c>
      <c r="E124" s="369">
        <f t="shared" si="29"/>
        <v>1</v>
      </c>
      <c r="F124" s="93">
        <v>5.55</v>
      </c>
      <c r="G124" s="236">
        <v>5.55</v>
      </c>
      <c r="H124" s="180">
        <f t="shared" si="30"/>
        <v>0</v>
      </c>
      <c r="I124" s="354">
        <f t="shared" si="31"/>
        <v>0.15000000000000036</v>
      </c>
      <c r="J124" s="7">
        <f t="shared" si="32"/>
        <v>1.0270270270270272</v>
      </c>
      <c r="K124" s="98">
        <v>5.15</v>
      </c>
      <c r="L124" s="66">
        <f t="shared" si="33"/>
        <v>0.54999999999999982</v>
      </c>
      <c r="M124" s="382">
        <f t="shared" si="34"/>
        <v>1.1067961165048543</v>
      </c>
    </row>
    <row r="125" spans="1:14" ht="18" customHeight="1">
      <c r="A125" s="3" t="s">
        <v>21</v>
      </c>
      <c r="B125" s="93">
        <v>7.6</v>
      </c>
      <c r="C125" s="367">
        <v>8.1</v>
      </c>
      <c r="D125" s="368">
        <f t="shared" si="28"/>
        <v>-0.5</v>
      </c>
      <c r="E125" s="369">
        <f t="shared" si="29"/>
        <v>0.93827160493827155</v>
      </c>
      <c r="F125" s="93">
        <v>7.28</v>
      </c>
      <c r="G125" s="236">
        <v>7.28</v>
      </c>
      <c r="H125" s="180">
        <f t="shared" si="30"/>
        <v>0</v>
      </c>
      <c r="I125" s="354">
        <f t="shared" si="31"/>
        <v>0.3199999999999994</v>
      </c>
      <c r="J125" s="7">
        <f t="shared" si="32"/>
        <v>1.0439560439560438</v>
      </c>
      <c r="K125" s="98">
        <v>7.45</v>
      </c>
      <c r="L125" s="66">
        <f t="shared" si="33"/>
        <v>0.14999999999999947</v>
      </c>
      <c r="M125" s="382">
        <f t="shared" si="34"/>
        <v>1.0201342281879193</v>
      </c>
    </row>
    <row r="126" spans="1:14" ht="18" customHeight="1">
      <c r="A126" s="3" t="s">
        <v>22</v>
      </c>
      <c r="B126" s="93">
        <v>9</v>
      </c>
      <c r="C126" s="367">
        <v>9.4</v>
      </c>
      <c r="D126" s="368">
        <f t="shared" si="28"/>
        <v>-0.40000000000000036</v>
      </c>
      <c r="E126" s="369">
        <f t="shared" si="29"/>
        <v>0.95744680851063824</v>
      </c>
      <c r="F126" s="93">
        <v>9.16</v>
      </c>
      <c r="G126" s="236">
        <v>9.3000000000000007</v>
      </c>
      <c r="H126" s="180">
        <f t="shared" si="30"/>
        <v>-0.14000000000000057</v>
      </c>
      <c r="I126" s="354">
        <f t="shared" si="31"/>
        <v>-0.16000000000000014</v>
      </c>
      <c r="J126" s="7">
        <f t="shared" si="32"/>
        <v>0.98253275109170302</v>
      </c>
      <c r="K126" s="98">
        <v>10.8</v>
      </c>
      <c r="L126" s="66">
        <f t="shared" si="33"/>
        <v>-1.8000000000000007</v>
      </c>
      <c r="M126" s="382">
        <f t="shared" si="34"/>
        <v>0.83333333333333326</v>
      </c>
    </row>
    <row r="127" spans="1:14" ht="18" customHeight="1">
      <c r="A127" s="34" t="s">
        <v>54</v>
      </c>
      <c r="B127" s="77">
        <v>125</v>
      </c>
      <c r="C127" s="370">
        <v>124</v>
      </c>
      <c r="D127" s="371">
        <f t="shared" si="28"/>
        <v>1</v>
      </c>
      <c r="E127" s="372">
        <f t="shared" si="29"/>
        <v>1.0080645161290323</v>
      </c>
      <c r="F127" s="77">
        <v>130.4</v>
      </c>
      <c r="G127" s="237">
        <v>130.4</v>
      </c>
      <c r="H127" s="184">
        <f t="shared" si="30"/>
        <v>0</v>
      </c>
      <c r="I127" s="355">
        <f t="shared" si="31"/>
        <v>-5.4000000000000057</v>
      </c>
      <c r="J127" s="22">
        <f t="shared" si="32"/>
        <v>0.95858895705521463</v>
      </c>
      <c r="K127" s="101">
        <v>128</v>
      </c>
      <c r="L127" s="383">
        <f t="shared" si="33"/>
        <v>-3</v>
      </c>
      <c r="M127" s="384">
        <f t="shared" si="34"/>
        <v>0.9765625</v>
      </c>
    </row>
    <row r="128" spans="1:14" s="96" customFormat="1" ht="18" customHeight="1">
      <c r="A128" s="96" t="s">
        <v>23</v>
      </c>
      <c r="B128" s="107">
        <v>284.72000000000003</v>
      </c>
      <c r="C128" s="361">
        <v>284.92</v>
      </c>
      <c r="D128" s="362">
        <f t="shared" si="28"/>
        <v>-0.19999999999998863</v>
      </c>
      <c r="E128" s="363">
        <f t="shared" si="29"/>
        <v>0.99929804857503868</v>
      </c>
      <c r="F128" s="107">
        <v>277.64</v>
      </c>
      <c r="G128" s="235">
        <v>278.08999999999997</v>
      </c>
      <c r="H128" s="239">
        <f t="shared" si="30"/>
        <v>-0.44999999999998863</v>
      </c>
      <c r="I128" s="235">
        <f t="shared" si="31"/>
        <v>7.0800000000000409</v>
      </c>
      <c r="J128" s="104">
        <f t="shared" si="32"/>
        <v>1.0255006483215676</v>
      </c>
      <c r="K128" s="105">
        <v>277.45999999999998</v>
      </c>
      <c r="L128" s="378">
        <f t="shared" si="33"/>
        <v>7.2600000000000477</v>
      </c>
      <c r="M128" s="379">
        <f t="shared" si="34"/>
        <v>1.0261659338282998</v>
      </c>
    </row>
    <row r="129" spans="1:14" ht="18" customHeight="1">
      <c r="A129" s="3" t="s">
        <v>24</v>
      </c>
      <c r="B129" s="93">
        <v>12.1</v>
      </c>
      <c r="C129" s="367">
        <v>12.1</v>
      </c>
      <c r="D129" s="368">
        <f t="shared" si="28"/>
        <v>0</v>
      </c>
      <c r="E129" s="369">
        <f t="shared" si="29"/>
        <v>1</v>
      </c>
      <c r="F129" s="93">
        <v>12</v>
      </c>
      <c r="G129" s="236">
        <v>12</v>
      </c>
      <c r="H129" s="180">
        <f t="shared" si="30"/>
        <v>0</v>
      </c>
      <c r="I129" s="354">
        <f t="shared" si="31"/>
        <v>9.9999999999999645E-2</v>
      </c>
      <c r="J129" s="7">
        <f t="shared" si="32"/>
        <v>1.0083333333333333</v>
      </c>
      <c r="K129" s="98">
        <v>12.2</v>
      </c>
      <c r="L129" s="66">
        <f t="shared" si="33"/>
        <v>-9.9999999999999645E-2</v>
      </c>
      <c r="M129" s="382">
        <f t="shared" si="34"/>
        <v>0.99180327868852458</v>
      </c>
    </row>
    <row r="130" spans="1:14" ht="18" customHeight="1">
      <c r="A130" s="3" t="s">
        <v>25</v>
      </c>
      <c r="B130" s="93">
        <v>122</v>
      </c>
      <c r="C130" s="367">
        <v>122</v>
      </c>
      <c r="D130" s="368">
        <f t="shared" si="28"/>
        <v>0</v>
      </c>
      <c r="E130" s="369">
        <f t="shared" si="29"/>
        <v>1</v>
      </c>
      <c r="F130" s="93">
        <v>117</v>
      </c>
      <c r="G130" s="236">
        <v>117</v>
      </c>
      <c r="H130" s="180">
        <f t="shared" si="30"/>
        <v>0</v>
      </c>
      <c r="I130" s="354">
        <f t="shared" si="31"/>
        <v>5</v>
      </c>
      <c r="J130" s="7">
        <f t="shared" si="32"/>
        <v>1.0427350427350428</v>
      </c>
      <c r="K130" s="98">
        <v>118.5</v>
      </c>
      <c r="L130" s="66">
        <f t="shared" si="33"/>
        <v>3.5</v>
      </c>
      <c r="M130" s="382">
        <f t="shared" si="34"/>
        <v>1.029535864978903</v>
      </c>
    </row>
    <row r="131" spans="1:14" s="81" customFormat="1" ht="18" customHeight="1">
      <c r="A131" s="555" t="s">
        <v>110</v>
      </c>
      <c r="B131" s="564">
        <f>B120-B130</f>
        <v>624.05999999999995</v>
      </c>
      <c r="C131" s="575">
        <v>621.74</v>
      </c>
      <c r="D131" s="565">
        <f t="shared" si="28"/>
        <v>2.3199999999999363</v>
      </c>
      <c r="E131" s="557">
        <f t="shared" si="29"/>
        <v>1.0037314633126386</v>
      </c>
      <c r="F131" s="564">
        <f>F120-F130</f>
        <v>624.01</v>
      </c>
      <c r="G131" s="567">
        <v>625.13</v>
      </c>
      <c r="H131" s="569">
        <f t="shared" si="30"/>
        <v>-1.1200000000000045</v>
      </c>
      <c r="I131" s="567">
        <f t="shared" si="31"/>
        <v>4.9999999999954525E-2</v>
      </c>
      <c r="J131" s="560">
        <f t="shared" si="32"/>
        <v>1.0000801269210429</v>
      </c>
      <c r="K131" s="580">
        <f>K120-K130</f>
        <v>620.70000000000005</v>
      </c>
      <c r="L131" s="578">
        <f>K131</f>
        <v>620.70000000000005</v>
      </c>
      <c r="M131" s="562">
        <f t="shared" si="34"/>
        <v>1.0054132431126146</v>
      </c>
      <c r="N131" s="555"/>
    </row>
    <row r="132" spans="1:14" s="590" customFormat="1" ht="18" customHeight="1">
      <c r="A132" s="572" t="s">
        <v>111</v>
      </c>
      <c r="B132" s="556">
        <f>B130/B120</f>
        <v>0.16352572179181299</v>
      </c>
      <c r="C132" s="579">
        <v>0.16403581896899455</v>
      </c>
      <c r="D132" s="557">
        <f t="shared" si="28"/>
        <v>-5.1009717718156211E-4</v>
      </c>
      <c r="E132" s="557">
        <f t="shared" si="29"/>
        <v>0.99689033053641796</v>
      </c>
      <c r="F132" s="556">
        <f>F130/F120</f>
        <v>0.1578926060377053</v>
      </c>
      <c r="G132" s="558">
        <v>0.15765431932410764</v>
      </c>
      <c r="H132" s="559">
        <f t="shared" si="30"/>
        <v>2.3828671359765741E-4</v>
      </c>
      <c r="I132" s="558">
        <f t="shared" si="31"/>
        <v>5.6331157541076871E-3</v>
      </c>
      <c r="J132" s="560">
        <f t="shared" si="32"/>
        <v>1.0356768812389003</v>
      </c>
      <c r="K132" s="581">
        <f>K130/K120</f>
        <v>0.16030844155844154</v>
      </c>
      <c r="L132" s="561">
        <f>K132</f>
        <v>0.16030844155844154</v>
      </c>
      <c r="M132" s="562">
        <f t="shared" si="34"/>
        <v>1.0200693126456386</v>
      </c>
      <c r="N132" s="572"/>
    </row>
    <row r="133" spans="1:14" ht="18" customHeight="1">
      <c r="A133" s="3" t="s">
        <v>26</v>
      </c>
      <c r="B133" s="93">
        <v>39.090000000000003</v>
      </c>
      <c r="C133" s="367">
        <v>39.08</v>
      </c>
      <c r="D133" s="368">
        <f t="shared" si="28"/>
        <v>1.0000000000005116E-2</v>
      </c>
      <c r="E133" s="369">
        <f t="shared" si="29"/>
        <v>1.0002558853633574</v>
      </c>
      <c r="F133" s="93">
        <v>38.86</v>
      </c>
      <c r="G133" s="236">
        <v>38.950000000000003</v>
      </c>
      <c r="H133" s="180">
        <f t="shared" si="30"/>
        <v>-9.0000000000003411E-2</v>
      </c>
      <c r="I133" s="354">
        <f t="shared" si="31"/>
        <v>0.23000000000000398</v>
      </c>
      <c r="J133" s="7">
        <f t="shared" si="32"/>
        <v>1.0059186824498201</v>
      </c>
      <c r="K133" s="98">
        <v>37.75</v>
      </c>
      <c r="L133" s="66">
        <f t="shared" si="33"/>
        <v>1.3400000000000034</v>
      </c>
      <c r="M133" s="382">
        <f t="shared" si="34"/>
        <v>1.0354966887417218</v>
      </c>
    </row>
    <row r="134" spans="1:14" ht="18" customHeight="1">
      <c r="A134" s="3" t="s">
        <v>27</v>
      </c>
      <c r="B134" s="93">
        <v>45.9</v>
      </c>
      <c r="C134" s="367">
        <v>45.95</v>
      </c>
      <c r="D134" s="368">
        <f t="shared" si="28"/>
        <v>-5.0000000000004263E-2</v>
      </c>
      <c r="E134" s="369">
        <f t="shared" si="29"/>
        <v>0.99891186071817184</v>
      </c>
      <c r="F134" s="93">
        <v>45.13</v>
      </c>
      <c r="G134" s="236">
        <v>45.25</v>
      </c>
      <c r="H134" s="180">
        <f t="shared" si="30"/>
        <v>-0.11999999999999744</v>
      </c>
      <c r="I134" s="354">
        <f t="shared" si="31"/>
        <v>0.76999999999999602</v>
      </c>
      <c r="J134" s="7">
        <f t="shared" si="32"/>
        <v>1.0170618214048304</v>
      </c>
      <c r="K134" s="98">
        <v>44.55</v>
      </c>
      <c r="L134" s="66">
        <f t="shared" si="33"/>
        <v>1.3500000000000014</v>
      </c>
      <c r="M134" s="382">
        <f t="shared" si="34"/>
        <v>1.0303030303030303</v>
      </c>
    </row>
    <row r="135" spans="1:14" ht="18" customHeight="1">
      <c r="A135" s="3" t="s">
        <v>28</v>
      </c>
      <c r="B135" s="93">
        <v>25.3</v>
      </c>
      <c r="C135" s="367">
        <v>25.3</v>
      </c>
      <c r="D135" s="368">
        <f t="shared" si="28"/>
        <v>0</v>
      </c>
      <c r="E135" s="369">
        <f t="shared" si="29"/>
        <v>1</v>
      </c>
      <c r="F135" s="93">
        <v>25</v>
      </c>
      <c r="G135" s="236">
        <v>25</v>
      </c>
      <c r="H135" s="180">
        <f t="shared" si="30"/>
        <v>0</v>
      </c>
      <c r="I135" s="354">
        <f t="shared" si="31"/>
        <v>0.30000000000000071</v>
      </c>
      <c r="J135" s="7">
        <f t="shared" si="32"/>
        <v>1.012</v>
      </c>
      <c r="K135" s="98">
        <v>24.5</v>
      </c>
      <c r="L135" s="66">
        <f t="shared" si="33"/>
        <v>0.80000000000000071</v>
      </c>
      <c r="M135" s="382">
        <f t="shared" si="34"/>
        <v>1.0326530612244897</v>
      </c>
    </row>
    <row r="136" spans="1:14" s="177" customFormat="1" ht="18" customHeight="1">
      <c r="A136" s="92" t="s">
        <v>29</v>
      </c>
      <c r="B136" s="93">
        <v>26.09</v>
      </c>
      <c r="C136" s="367">
        <v>26.29</v>
      </c>
      <c r="D136" s="368">
        <f t="shared" si="28"/>
        <v>-0.19999999999999929</v>
      </c>
      <c r="E136" s="369">
        <f t="shared" si="29"/>
        <v>0.99239254469380001</v>
      </c>
      <c r="F136" s="93">
        <v>25.39</v>
      </c>
      <c r="G136" s="236">
        <v>25.69</v>
      </c>
      <c r="H136" s="180">
        <f t="shared" si="30"/>
        <v>-0.30000000000000071</v>
      </c>
      <c r="I136" s="354">
        <f t="shared" si="31"/>
        <v>0.69999999999999929</v>
      </c>
      <c r="J136" s="24">
        <f t="shared" si="32"/>
        <v>1.0275699094131547</v>
      </c>
      <c r="K136" s="98">
        <v>25.47</v>
      </c>
      <c r="L136" s="66">
        <f t="shared" si="33"/>
        <v>0.62000000000000099</v>
      </c>
      <c r="M136" s="382">
        <f t="shared" si="34"/>
        <v>1.0243423635649784</v>
      </c>
      <c r="N136"/>
    </row>
    <row r="137" spans="1:14" ht="18" customHeight="1">
      <c r="A137" s="34" t="s">
        <v>30</v>
      </c>
      <c r="B137" s="77">
        <v>98</v>
      </c>
      <c r="C137" s="370">
        <v>98</v>
      </c>
      <c r="D137" s="371">
        <f t="shared" si="28"/>
        <v>0</v>
      </c>
      <c r="E137" s="372">
        <f t="shared" si="29"/>
        <v>1</v>
      </c>
      <c r="F137" s="77">
        <v>95.83</v>
      </c>
      <c r="G137" s="237">
        <v>95.83</v>
      </c>
      <c r="H137" s="184">
        <f t="shared" si="30"/>
        <v>0</v>
      </c>
      <c r="I137" s="355">
        <f t="shared" si="31"/>
        <v>2.1700000000000017</v>
      </c>
      <c r="J137" s="22">
        <f t="shared" si="32"/>
        <v>1.0226442658875092</v>
      </c>
      <c r="K137" s="101">
        <v>97.12</v>
      </c>
      <c r="L137" s="383">
        <f t="shared" si="33"/>
        <v>0.87999999999999545</v>
      </c>
      <c r="M137" s="384">
        <f t="shared" si="34"/>
        <v>1.0090609555189456</v>
      </c>
    </row>
    <row r="138" spans="1:14" s="96" customFormat="1" ht="18" customHeight="1">
      <c r="A138" s="96" t="s">
        <v>31</v>
      </c>
      <c r="B138" s="107">
        <v>79.34</v>
      </c>
      <c r="C138" s="361">
        <v>76.64</v>
      </c>
      <c r="D138" s="362">
        <f t="shared" si="28"/>
        <v>2.7000000000000028</v>
      </c>
      <c r="E138" s="363">
        <f t="shared" si="29"/>
        <v>1.0352296450939458</v>
      </c>
      <c r="F138" s="107">
        <v>82.86</v>
      </c>
      <c r="G138" s="235">
        <v>83.96</v>
      </c>
      <c r="H138" s="239">
        <f t="shared" si="30"/>
        <v>-1.0999999999999943</v>
      </c>
      <c r="I138" s="235">
        <f t="shared" si="31"/>
        <v>-3.519999999999996</v>
      </c>
      <c r="J138" s="104">
        <f t="shared" si="32"/>
        <v>0.95751870625150859</v>
      </c>
      <c r="K138" s="105">
        <v>78.650000000000006</v>
      </c>
      <c r="L138" s="378">
        <f t="shared" si="33"/>
        <v>0.68999999999999773</v>
      </c>
      <c r="M138" s="379">
        <f t="shared" si="34"/>
        <v>1.0087730451366814</v>
      </c>
    </row>
    <row r="139" spans="1:14" s="97" customFormat="1" ht="18" customHeight="1">
      <c r="A139" s="3" t="s">
        <v>32</v>
      </c>
      <c r="B139" s="93">
        <v>40.5</v>
      </c>
      <c r="C139" s="367">
        <v>38</v>
      </c>
      <c r="D139" s="368">
        <f t="shared" si="28"/>
        <v>2.5</v>
      </c>
      <c r="E139" s="369">
        <f t="shared" si="29"/>
        <v>1.0657894736842106</v>
      </c>
      <c r="F139" s="93">
        <v>44</v>
      </c>
      <c r="G139" s="236">
        <v>45</v>
      </c>
      <c r="H139" s="180">
        <f t="shared" si="30"/>
        <v>-1</v>
      </c>
      <c r="I139" s="354">
        <f t="shared" si="31"/>
        <v>-3.5</v>
      </c>
      <c r="J139" s="7">
        <f t="shared" si="32"/>
        <v>0.92045454545454541</v>
      </c>
      <c r="K139" s="98">
        <v>40</v>
      </c>
      <c r="L139" s="66">
        <f t="shared" si="33"/>
        <v>0.5</v>
      </c>
      <c r="M139" s="382">
        <f t="shared" si="34"/>
        <v>1.0125</v>
      </c>
      <c r="N139"/>
    </row>
    <row r="140" spans="1:14" s="97" customFormat="1" ht="18" customHeight="1">
      <c r="A140" s="3" t="s">
        <v>33</v>
      </c>
      <c r="B140" s="93">
        <v>7</v>
      </c>
      <c r="C140" s="367">
        <v>6.8</v>
      </c>
      <c r="D140" s="368">
        <f t="shared" si="28"/>
        <v>0.20000000000000018</v>
      </c>
      <c r="E140" s="369">
        <f t="shared" si="29"/>
        <v>1.0294117647058825</v>
      </c>
      <c r="F140" s="93">
        <v>6.9</v>
      </c>
      <c r="G140" s="236">
        <v>6.9</v>
      </c>
      <c r="H140" s="180">
        <f t="shared" si="30"/>
        <v>0</v>
      </c>
      <c r="I140" s="354">
        <f t="shared" si="31"/>
        <v>9.9999999999999645E-2</v>
      </c>
      <c r="J140" s="7">
        <f t="shared" si="32"/>
        <v>1.0144927536231882</v>
      </c>
      <c r="K140" s="98">
        <v>6.9</v>
      </c>
      <c r="L140" s="66">
        <f t="shared" si="33"/>
        <v>9.9999999999999645E-2</v>
      </c>
      <c r="M140" s="382">
        <f t="shared" si="34"/>
        <v>1.0144927536231882</v>
      </c>
      <c r="N140"/>
    </row>
    <row r="141" spans="1:14" s="96" customFormat="1" ht="18" customHeight="1">
      <c r="A141" s="92" t="s">
        <v>34</v>
      </c>
      <c r="B141" s="93">
        <v>9.1999999999999993</v>
      </c>
      <c r="C141" s="547">
        <v>9.1999999999999993</v>
      </c>
      <c r="D141" s="368">
        <f t="shared" si="28"/>
        <v>0</v>
      </c>
      <c r="E141" s="369">
        <f t="shared" si="29"/>
        <v>1</v>
      </c>
      <c r="F141" s="93">
        <v>9.8000000000000007</v>
      </c>
      <c r="G141" s="236">
        <v>9.9</v>
      </c>
      <c r="H141" s="180">
        <f t="shared" si="30"/>
        <v>-9.9999999999999645E-2</v>
      </c>
      <c r="I141" s="354">
        <f t="shared" si="31"/>
        <v>-0.60000000000000142</v>
      </c>
      <c r="J141" s="24">
        <f t="shared" si="32"/>
        <v>0.93877551020408145</v>
      </c>
      <c r="K141" s="98">
        <v>10.3</v>
      </c>
      <c r="L141" s="66">
        <f t="shared" si="33"/>
        <v>-1.1000000000000014</v>
      </c>
      <c r="M141" s="382">
        <f t="shared" si="34"/>
        <v>0.89320388349514546</v>
      </c>
      <c r="N141" s="81"/>
    </row>
    <row r="142" spans="1:14" ht="18" customHeight="1">
      <c r="A142" s="582" t="s">
        <v>94</v>
      </c>
      <c r="B142" s="591">
        <f>B138-B139-B140-B141</f>
        <v>22.640000000000004</v>
      </c>
      <c r="C142" s="592">
        <v>22.64</v>
      </c>
      <c r="D142" s="593">
        <f t="shared" si="28"/>
        <v>0</v>
      </c>
      <c r="E142" s="585">
        <f t="shared" si="29"/>
        <v>1.0000000000000002</v>
      </c>
      <c r="F142" s="591">
        <f>F138-F139-F140-F141</f>
        <v>22.16</v>
      </c>
      <c r="G142" s="594">
        <v>22.159999999999997</v>
      </c>
      <c r="H142" s="595">
        <f t="shared" si="30"/>
        <v>0</v>
      </c>
      <c r="I142" s="594">
        <f t="shared" si="31"/>
        <v>0.48000000000000398</v>
      </c>
      <c r="J142" s="587">
        <f t="shared" si="32"/>
        <v>1.0216606498194947</v>
      </c>
      <c r="K142" s="591">
        <f>K138-K139-K140-K141</f>
        <v>21.450000000000006</v>
      </c>
      <c r="L142" s="596">
        <f t="shared" si="33"/>
        <v>1.1899999999999977</v>
      </c>
      <c r="M142" s="589">
        <f t="shared" si="34"/>
        <v>1.0554778554778554</v>
      </c>
      <c r="N142" s="590"/>
    </row>
    <row r="143" spans="1:14" ht="18" customHeight="1"/>
    <row r="144" spans="1:14" ht="18" customHeight="1">
      <c r="A144" s="2" t="s">
        <v>155</v>
      </c>
    </row>
    <row r="145" spans="1:14" ht="13.2" customHeight="1">
      <c r="A145" s="21"/>
      <c r="B145" s="21"/>
      <c r="C145" s="21"/>
      <c r="D145" s="21"/>
      <c r="E145" s="289"/>
      <c r="F145" s="21"/>
      <c r="G145" s="21"/>
      <c r="H145" s="21"/>
      <c r="I145" s="21"/>
      <c r="J145" s="289"/>
      <c r="K145" s="21"/>
      <c r="L145" s="21"/>
      <c r="M145" s="289"/>
    </row>
    <row r="146" spans="1:14" s="96" customFormat="1" ht="60" customHeight="1">
      <c r="A146" s="111" t="s">
        <v>58</v>
      </c>
      <c r="B146" s="316" t="s">
        <v>272</v>
      </c>
      <c r="C146" s="356" t="s">
        <v>303</v>
      </c>
      <c r="D146" s="357" t="s">
        <v>304</v>
      </c>
      <c r="E146" s="627" t="s">
        <v>305</v>
      </c>
      <c r="F146" s="316" t="s">
        <v>273</v>
      </c>
      <c r="G146" s="113" t="s">
        <v>306</v>
      </c>
      <c r="H146" s="238" t="s">
        <v>307</v>
      </c>
      <c r="I146" s="353" t="s">
        <v>128</v>
      </c>
      <c r="J146" s="290" t="s">
        <v>129</v>
      </c>
      <c r="K146" s="316" t="s">
        <v>156</v>
      </c>
      <c r="L146" s="373" t="s">
        <v>157</v>
      </c>
      <c r="M146" s="631" t="s">
        <v>158</v>
      </c>
      <c r="N146" s="177"/>
    </row>
    <row r="147" spans="1:14" ht="18" customHeight="1">
      <c r="A147" s="10"/>
      <c r="B147" s="317" t="s">
        <v>15</v>
      </c>
      <c r="C147" s="20" t="s">
        <v>15</v>
      </c>
      <c r="D147" s="359" t="s">
        <v>15</v>
      </c>
      <c r="E147" s="628" t="s">
        <v>1</v>
      </c>
      <c r="F147" s="319" t="s">
        <v>15</v>
      </c>
      <c r="G147" s="27" t="s">
        <v>15</v>
      </c>
      <c r="H147" s="6" t="s">
        <v>15</v>
      </c>
      <c r="I147" s="27" t="s">
        <v>15</v>
      </c>
      <c r="J147" s="291" t="s">
        <v>1</v>
      </c>
      <c r="K147" s="317" t="s">
        <v>15</v>
      </c>
      <c r="L147" s="16" t="s">
        <v>15</v>
      </c>
      <c r="M147" s="632" t="s">
        <v>1</v>
      </c>
    </row>
    <row r="148" spans="1:14" ht="18" customHeight="1">
      <c r="A148" s="96" t="s">
        <v>16</v>
      </c>
      <c r="B148" s="240">
        <f t="shared" ref="B148:C158" si="35">B120-B92</f>
        <v>605.31999999999994</v>
      </c>
      <c r="C148" s="388">
        <f t="shared" si="35"/>
        <v>605.29</v>
      </c>
      <c r="D148" s="389">
        <f>B148-C148</f>
        <v>2.9999999999972715E-2</v>
      </c>
      <c r="E148" s="390">
        <f>B148/C148</f>
        <v>1.0000495630193791</v>
      </c>
      <c r="F148" s="240">
        <f t="shared" ref="F148:G158" si="36">F120-F92</f>
        <v>596.63</v>
      </c>
      <c r="G148" s="241">
        <f t="shared" si="36"/>
        <v>596.95000000000005</v>
      </c>
      <c r="H148" s="242">
        <f>F148-G148</f>
        <v>-0.32000000000005002</v>
      </c>
      <c r="I148" s="246">
        <f>B148-F148</f>
        <v>8.6899999999999409</v>
      </c>
      <c r="J148" s="243">
        <f>B148/F148</f>
        <v>1.0145651408745788</v>
      </c>
      <c r="K148" s="244">
        <f t="shared" ref="K148:K158" si="37">K120-K92</f>
        <v>592.13000000000011</v>
      </c>
      <c r="L148" s="412">
        <f>B148-K148</f>
        <v>13.189999999999827</v>
      </c>
      <c r="M148" s="417">
        <f>B148/K148</f>
        <v>1.0222755138229778</v>
      </c>
      <c r="N148" s="97"/>
    </row>
    <row r="149" spans="1:14" ht="18" customHeight="1">
      <c r="A149" s="96" t="s">
        <v>17</v>
      </c>
      <c r="B149" s="245">
        <f t="shared" si="35"/>
        <v>28.080000000000002</v>
      </c>
      <c r="C149" s="388">
        <f t="shared" si="35"/>
        <v>28.080000000000002</v>
      </c>
      <c r="D149" s="389">
        <f t="shared" ref="D149:D170" si="38">B149-C149</f>
        <v>0</v>
      </c>
      <c r="E149" s="390">
        <f t="shared" ref="E149:E170" si="39">B149/C149</f>
        <v>1</v>
      </c>
      <c r="F149" s="245">
        <f t="shared" si="36"/>
        <v>28</v>
      </c>
      <c r="G149" s="246">
        <f t="shared" si="36"/>
        <v>28</v>
      </c>
      <c r="H149" s="242">
        <f t="shared" ref="H149:H170" si="40">F149-G149</f>
        <v>0</v>
      </c>
      <c r="I149" s="246">
        <f t="shared" ref="I149:I170" si="41">B149-F149</f>
        <v>8.0000000000001847E-2</v>
      </c>
      <c r="J149" s="243">
        <f t="shared" ref="J149:J170" si="42">B149/F149</f>
        <v>1.0028571428571429</v>
      </c>
      <c r="K149" s="244">
        <f t="shared" si="37"/>
        <v>27.49</v>
      </c>
      <c r="L149" s="412">
        <f t="shared" ref="L149:L170" si="43">B149-K149</f>
        <v>0.59000000000000341</v>
      </c>
      <c r="M149" s="417">
        <f t="shared" ref="M149:M170" si="44">B149/K149</f>
        <v>1.0214623499454347</v>
      </c>
      <c r="N149" s="97"/>
    </row>
    <row r="150" spans="1:14" ht="18" customHeight="1">
      <c r="A150" s="347" t="s">
        <v>18</v>
      </c>
      <c r="B150" s="398">
        <f t="shared" si="35"/>
        <v>577.23</v>
      </c>
      <c r="C150" s="399">
        <f t="shared" si="35"/>
        <v>577.20000000000005</v>
      </c>
      <c r="D150" s="400">
        <f t="shared" si="38"/>
        <v>2.9999999999972715E-2</v>
      </c>
      <c r="E150" s="401">
        <f t="shared" si="39"/>
        <v>1.000051975051975</v>
      </c>
      <c r="F150" s="398">
        <f t="shared" si="36"/>
        <v>568.63000000000011</v>
      </c>
      <c r="G150" s="402">
        <f t="shared" si="36"/>
        <v>568.96</v>
      </c>
      <c r="H150" s="403">
        <f t="shared" si="40"/>
        <v>-0.32999999999992724</v>
      </c>
      <c r="I150" s="402">
        <f t="shared" si="41"/>
        <v>8.5999999999999091</v>
      </c>
      <c r="J150" s="404">
        <f t="shared" si="42"/>
        <v>1.0151240701334785</v>
      </c>
      <c r="K150" s="405">
        <f t="shared" si="37"/>
        <v>564.6400000000001</v>
      </c>
      <c r="L150" s="414">
        <f t="shared" si="43"/>
        <v>12.589999999999918</v>
      </c>
      <c r="M150" s="418">
        <f t="shared" si="44"/>
        <v>1.0222973930291865</v>
      </c>
      <c r="N150" s="97"/>
    </row>
    <row r="151" spans="1:14" ht="18" customHeight="1">
      <c r="A151" s="96" t="s">
        <v>19</v>
      </c>
      <c r="B151" s="245">
        <f t="shared" si="35"/>
        <v>86.100000000000009</v>
      </c>
      <c r="C151" s="388">
        <f t="shared" si="35"/>
        <v>86.1</v>
      </c>
      <c r="D151" s="389">
        <f t="shared" si="38"/>
        <v>0</v>
      </c>
      <c r="E151" s="390">
        <f t="shared" si="39"/>
        <v>1.0000000000000002</v>
      </c>
      <c r="F151" s="245">
        <f t="shared" si="36"/>
        <v>86.27</v>
      </c>
      <c r="G151" s="246">
        <f t="shared" si="36"/>
        <v>86.28</v>
      </c>
      <c r="H151" s="242">
        <f t="shared" si="40"/>
        <v>-1.0000000000005116E-2</v>
      </c>
      <c r="I151" s="246">
        <f t="shared" si="41"/>
        <v>-0.16999999999998749</v>
      </c>
      <c r="J151" s="243">
        <f t="shared" si="42"/>
        <v>0.99802944244812808</v>
      </c>
      <c r="K151" s="244">
        <f t="shared" si="37"/>
        <v>85.53</v>
      </c>
      <c r="L151" s="412">
        <f t="shared" si="43"/>
        <v>0.57000000000000739</v>
      </c>
      <c r="M151" s="417">
        <f t="shared" si="44"/>
        <v>1.0066643283058576</v>
      </c>
      <c r="N151" s="96"/>
    </row>
    <row r="152" spans="1:14" ht="18" customHeight="1">
      <c r="A152" s="3" t="s">
        <v>20</v>
      </c>
      <c r="B152" s="247">
        <f t="shared" si="35"/>
        <v>5.6000000000000005</v>
      </c>
      <c r="C152" s="391">
        <f t="shared" si="35"/>
        <v>5.6000000000000005</v>
      </c>
      <c r="D152" s="392">
        <f t="shared" si="38"/>
        <v>0</v>
      </c>
      <c r="E152" s="393">
        <f t="shared" si="39"/>
        <v>1</v>
      </c>
      <c r="F152" s="247">
        <f t="shared" si="36"/>
        <v>5.5</v>
      </c>
      <c r="G152" s="248">
        <f t="shared" si="36"/>
        <v>5.5</v>
      </c>
      <c r="H152" s="249">
        <f t="shared" si="40"/>
        <v>0</v>
      </c>
      <c r="I152" s="248">
        <f t="shared" si="41"/>
        <v>0.10000000000000053</v>
      </c>
      <c r="J152" s="250">
        <f t="shared" si="42"/>
        <v>1.0181818181818183</v>
      </c>
      <c r="K152" s="251">
        <f t="shared" si="37"/>
        <v>5.1000000000000005</v>
      </c>
      <c r="L152" s="415">
        <f t="shared" si="43"/>
        <v>0.5</v>
      </c>
      <c r="M152" s="419">
        <f t="shared" si="44"/>
        <v>1.0980392156862746</v>
      </c>
    </row>
    <row r="153" spans="1:14" ht="18" customHeight="1">
      <c r="A153" s="3" t="s">
        <v>21</v>
      </c>
      <c r="B153" s="247">
        <f t="shared" si="35"/>
        <v>3.5</v>
      </c>
      <c r="C153" s="391">
        <f t="shared" si="35"/>
        <v>3.5</v>
      </c>
      <c r="D153" s="392">
        <f t="shared" si="38"/>
        <v>0</v>
      </c>
      <c r="E153" s="393">
        <f t="shared" si="39"/>
        <v>1</v>
      </c>
      <c r="F153" s="247">
        <f t="shared" si="36"/>
        <v>3.4800000000000004</v>
      </c>
      <c r="G153" s="248">
        <f t="shared" si="36"/>
        <v>3.4800000000000004</v>
      </c>
      <c r="H153" s="249">
        <f t="shared" si="40"/>
        <v>0</v>
      </c>
      <c r="I153" s="248">
        <f t="shared" si="41"/>
        <v>1.9999999999999574E-2</v>
      </c>
      <c r="J153" s="250">
        <f t="shared" si="42"/>
        <v>1.0057471264367814</v>
      </c>
      <c r="K153" s="251">
        <f t="shared" si="37"/>
        <v>3.45</v>
      </c>
      <c r="L153" s="415">
        <f t="shared" si="43"/>
        <v>4.9999999999999822E-2</v>
      </c>
      <c r="M153" s="419">
        <f t="shared" si="44"/>
        <v>1.0144927536231882</v>
      </c>
    </row>
    <row r="154" spans="1:14" s="96" customFormat="1" ht="18" customHeight="1">
      <c r="A154" s="3" t="s">
        <v>22</v>
      </c>
      <c r="B154" s="247">
        <f t="shared" si="35"/>
        <v>5</v>
      </c>
      <c r="C154" s="391">
        <f t="shared" si="35"/>
        <v>5</v>
      </c>
      <c r="D154" s="392">
        <f t="shared" si="38"/>
        <v>0</v>
      </c>
      <c r="E154" s="393">
        <f t="shared" si="39"/>
        <v>1</v>
      </c>
      <c r="F154" s="247">
        <f t="shared" si="36"/>
        <v>4.9000000000000004</v>
      </c>
      <c r="G154" s="248">
        <f t="shared" si="36"/>
        <v>4.9000000000000004</v>
      </c>
      <c r="H154" s="249">
        <f t="shared" si="40"/>
        <v>0</v>
      </c>
      <c r="I154" s="248">
        <f t="shared" si="41"/>
        <v>9.9999999999999645E-2</v>
      </c>
      <c r="J154" s="250">
        <f t="shared" si="42"/>
        <v>1.0204081632653061</v>
      </c>
      <c r="K154" s="251">
        <f t="shared" si="37"/>
        <v>4.9800000000000004</v>
      </c>
      <c r="L154" s="415">
        <f t="shared" si="43"/>
        <v>1.9999999999999574E-2</v>
      </c>
      <c r="M154" s="419">
        <f t="shared" si="44"/>
        <v>1.0040160642570279</v>
      </c>
      <c r="N154"/>
    </row>
    <row r="155" spans="1:14" ht="18" customHeight="1">
      <c r="A155" s="34" t="s">
        <v>54</v>
      </c>
      <c r="B155" s="252">
        <f t="shared" si="35"/>
        <v>72</v>
      </c>
      <c r="C155" s="394">
        <f t="shared" si="35"/>
        <v>72</v>
      </c>
      <c r="D155" s="395">
        <f t="shared" si="38"/>
        <v>0</v>
      </c>
      <c r="E155" s="396">
        <f t="shared" si="39"/>
        <v>1</v>
      </c>
      <c r="F155" s="252">
        <f t="shared" si="36"/>
        <v>72.400000000000006</v>
      </c>
      <c r="G155" s="253">
        <f t="shared" si="36"/>
        <v>72.400000000000006</v>
      </c>
      <c r="H155" s="254">
        <f t="shared" si="40"/>
        <v>0</v>
      </c>
      <c r="I155" s="253">
        <f t="shared" si="41"/>
        <v>-0.40000000000000568</v>
      </c>
      <c r="J155" s="255">
        <f t="shared" si="42"/>
        <v>0.99447513812154686</v>
      </c>
      <c r="K155" s="256">
        <f t="shared" si="37"/>
        <v>72</v>
      </c>
      <c r="L155" s="416">
        <f t="shared" si="43"/>
        <v>0</v>
      </c>
      <c r="M155" s="420">
        <f t="shared" si="44"/>
        <v>1</v>
      </c>
    </row>
    <row r="156" spans="1:14" ht="18" customHeight="1">
      <c r="A156" s="96" t="s">
        <v>23</v>
      </c>
      <c r="B156" s="245">
        <f t="shared" si="35"/>
        <v>249.43000000000004</v>
      </c>
      <c r="C156" s="388">
        <f t="shared" si="35"/>
        <v>249.67000000000002</v>
      </c>
      <c r="D156" s="389">
        <f t="shared" si="38"/>
        <v>-0.23999999999998067</v>
      </c>
      <c r="E156" s="390">
        <f t="shared" si="39"/>
        <v>0.99903873112508523</v>
      </c>
      <c r="F156" s="245">
        <f t="shared" si="36"/>
        <v>245.23</v>
      </c>
      <c r="G156" s="246">
        <f t="shared" si="36"/>
        <v>245.64</v>
      </c>
      <c r="H156" s="242">
        <f t="shared" si="40"/>
        <v>-0.40999999999999659</v>
      </c>
      <c r="I156" s="246">
        <f t="shared" si="41"/>
        <v>4.2000000000000455</v>
      </c>
      <c r="J156" s="243">
        <f t="shared" si="42"/>
        <v>1.0171267789422176</v>
      </c>
      <c r="K156" s="244">
        <f t="shared" si="37"/>
        <v>241.17999999999998</v>
      </c>
      <c r="L156" s="412">
        <f t="shared" si="43"/>
        <v>8.2500000000000568</v>
      </c>
      <c r="M156" s="417">
        <f t="shared" si="44"/>
        <v>1.0342068164856126</v>
      </c>
      <c r="N156" s="96"/>
    </row>
    <row r="157" spans="1:14" s="81" customFormat="1" ht="18" customHeight="1">
      <c r="A157" s="3" t="s">
        <v>24</v>
      </c>
      <c r="B157" s="247">
        <f t="shared" si="35"/>
        <v>11.6</v>
      </c>
      <c r="C157" s="391">
        <f t="shared" si="35"/>
        <v>11.6</v>
      </c>
      <c r="D157" s="392">
        <f t="shared" si="38"/>
        <v>0</v>
      </c>
      <c r="E157" s="393">
        <f t="shared" si="39"/>
        <v>1</v>
      </c>
      <c r="F157" s="247">
        <f t="shared" si="36"/>
        <v>11.5</v>
      </c>
      <c r="G157" s="248">
        <f t="shared" si="36"/>
        <v>11.5</v>
      </c>
      <c r="H157" s="249">
        <f t="shared" si="40"/>
        <v>0</v>
      </c>
      <c r="I157" s="248">
        <f t="shared" si="41"/>
        <v>9.9999999999999645E-2</v>
      </c>
      <c r="J157" s="250">
        <f t="shared" si="42"/>
        <v>1.008695652173913</v>
      </c>
      <c r="K157" s="251">
        <f t="shared" si="37"/>
        <v>11.399999999999999</v>
      </c>
      <c r="L157" s="415">
        <f t="shared" si="43"/>
        <v>0.20000000000000107</v>
      </c>
      <c r="M157" s="419">
        <f t="shared" si="44"/>
        <v>1.0175438596491229</v>
      </c>
      <c r="N157"/>
    </row>
    <row r="158" spans="1:14" s="590" customFormat="1" ht="18" customHeight="1">
      <c r="A158" s="3" t="s">
        <v>25</v>
      </c>
      <c r="B158" s="247">
        <f t="shared" si="35"/>
        <v>105</v>
      </c>
      <c r="C158" s="391">
        <f t="shared" si="35"/>
        <v>105</v>
      </c>
      <c r="D158" s="392">
        <f t="shared" si="38"/>
        <v>0</v>
      </c>
      <c r="E158" s="393">
        <f t="shared" si="39"/>
        <v>1</v>
      </c>
      <c r="F158" s="247">
        <f t="shared" si="36"/>
        <v>103.5</v>
      </c>
      <c r="G158" s="248">
        <f t="shared" si="36"/>
        <v>103.5</v>
      </c>
      <c r="H158" s="249">
        <f t="shared" si="40"/>
        <v>0</v>
      </c>
      <c r="I158" s="248">
        <f t="shared" si="41"/>
        <v>1.5</v>
      </c>
      <c r="J158" s="250">
        <f t="shared" si="42"/>
        <v>1.0144927536231885</v>
      </c>
      <c r="K158" s="251">
        <f t="shared" si="37"/>
        <v>102</v>
      </c>
      <c r="L158" s="415">
        <f t="shared" si="43"/>
        <v>3</v>
      </c>
      <c r="M158" s="419">
        <f t="shared" si="44"/>
        <v>1.0294117647058822</v>
      </c>
      <c r="N158"/>
    </row>
    <row r="159" spans="1:14" ht="18" customHeight="1">
      <c r="A159" s="555" t="s">
        <v>112</v>
      </c>
      <c r="B159" s="564">
        <f>B148-B158</f>
        <v>500.31999999999994</v>
      </c>
      <c r="C159" s="575">
        <v>483.96000000000004</v>
      </c>
      <c r="D159" s="565">
        <f t="shared" si="38"/>
        <v>16.3599999999999</v>
      </c>
      <c r="E159" s="557">
        <f t="shared" si="39"/>
        <v>1.033804446648483</v>
      </c>
      <c r="F159" s="564">
        <f>F148-F158</f>
        <v>493.13</v>
      </c>
      <c r="G159" s="567">
        <v>471.77</v>
      </c>
      <c r="H159" s="569">
        <f t="shared" si="40"/>
        <v>21.360000000000014</v>
      </c>
      <c r="I159" s="567">
        <f t="shared" si="41"/>
        <v>7.1899999999999409</v>
      </c>
      <c r="J159" s="560">
        <f t="shared" si="42"/>
        <v>1.0145803337862225</v>
      </c>
      <c r="K159" s="564">
        <f>K148-K158</f>
        <v>490.13000000000011</v>
      </c>
      <c r="L159" s="578">
        <v>473.49</v>
      </c>
      <c r="M159" s="562">
        <f t="shared" si="44"/>
        <v>1.0207904025462629</v>
      </c>
      <c r="N159" s="555"/>
    </row>
    <row r="160" spans="1:14" ht="18" customHeight="1">
      <c r="A160" s="572" t="s">
        <v>113</v>
      </c>
      <c r="B160" s="556">
        <f>B158/B148</f>
        <v>0.1734619705279852</v>
      </c>
      <c r="C160" s="579">
        <v>0.17407331558468153</v>
      </c>
      <c r="D160" s="557">
        <f t="shared" si="38"/>
        <v>-6.1134505669632744E-4</v>
      </c>
      <c r="E160" s="557">
        <f t="shared" si="39"/>
        <v>0.99648800245664926</v>
      </c>
      <c r="F160" s="556">
        <f>F158/F148</f>
        <v>0.17347434758560581</v>
      </c>
      <c r="G160" s="558">
        <v>0.17705444206046017</v>
      </c>
      <c r="H160" s="559">
        <f t="shared" si="40"/>
        <v>-3.5800944748543562E-3</v>
      </c>
      <c r="I160" s="558">
        <f t="shared" si="41"/>
        <v>-1.2377057620610588E-5</v>
      </c>
      <c r="J160" s="560">
        <f t="shared" si="42"/>
        <v>0.99992865194310931</v>
      </c>
      <c r="K160" s="556">
        <f>K158/K148</f>
        <v>0.17225947004880682</v>
      </c>
      <c r="L160" s="561">
        <v>0.17509015836512831</v>
      </c>
      <c r="M160" s="562">
        <f t="shared" si="44"/>
        <v>1.0069807510660382</v>
      </c>
      <c r="N160" s="572"/>
    </row>
    <row r="161" spans="1:14" ht="18" customHeight="1">
      <c r="A161" s="3" t="s">
        <v>26</v>
      </c>
      <c r="B161" s="247">
        <f t="shared" ref="B161:C169" si="45">B133-B105</f>
        <v>34.28</v>
      </c>
      <c r="C161" s="391">
        <f t="shared" si="45"/>
        <v>34.269999999999996</v>
      </c>
      <c r="D161" s="392">
        <f t="shared" si="38"/>
        <v>1.0000000000005116E-2</v>
      </c>
      <c r="E161" s="393">
        <f t="shared" si="39"/>
        <v>1.0002918004085206</v>
      </c>
      <c r="F161" s="247">
        <f t="shared" ref="F161:G169" si="46">F133-F105</f>
        <v>33.75</v>
      </c>
      <c r="G161" s="248">
        <f t="shared" si="46"/>
        <v>33.840000000000003</v>
      </c>
      <c r="H161" s="249">
        <f t="shared" si="40"/>
        <v>-9.0000000000003411E-2</v>
      </c>
      <c r="I161" s="248">
        <f t="shared" si="41"/>
        <v>0.53000000000000114</v>
      </c>
      <c r="J161" s="250">
        <f t="shared" si="42"/>
        <v>1.0157037037037038</v>
      </c>
      <c r="K161" s="251">
        <f t="shared" ref="K161:K169" si="47">K133-K105</f>
        <v>33.31</v>
      </c>
      <c r="L161" s="415">
        <f t="shared" si="43"/>
        <v>0.96999999999999886</v>
      </c>
      <c r="M161" s="419">
        <f t="shared" si="44"/>
        <v>1.0291203842689882</v>
      </c>
    </row>
    <row r="162" spans="1:14" s="177" customFormat="1" ht="18" customHeight="1">
      <c r="A162" s="3" t="s">
        <v>27</v>
      </c>
      <c r="B162" s="247">
        <f t="shared" si="45"/>
        <v>43.65</v>
      </c>
      <c r="C162" s="391">
        <f t="shared" si="45"/>
        <v>43.7</v>
      </c>
      <c r="D162" s="392">
        <f t="shared" si="38"/>
        <v>-5.0000000000004263E-2</v>
      </c>
      <c r="E162" s="393">
        <f t="shared" si="39"/>
        <v>0.99885583524027455</v>
      </c>
      <c r="F162" s="247">
        <f t="shared" si="46"/>
        <v>42.88</v>
      </c>
      <c r="G162" s="248">
        <f t="shared" si="46"/>
        <v>43</v>
      </c>
      <c r="H162" s="249">
        <f t="shared" si="40"/>
        <v>-0.11999999999999744</v>
      </c>
      <c r="I162" s="248">
        <f t="shared" si="41"/>
        <v>0.76999999999999602</v>
      </c>
      <c r="J162" s="250">
        <f t="shared" si="42"/>
        <v>1.0179570895522387</v>
      </c>
      <c r="K162" s="251">
        <f t="shared" si="47"/>
        <v>42.199999999999996</v>
      </c>
      <c r="L162" s="415">
        <f t="shared" si="43"/>
        <v>1.4500000000000028</v>
      </c>
      <c r="M162" s="419">
        <f t="shared" si="44"/>
        <v>1.0343601895734598</v>
      </c>
      <c r="N162"/>
    </row>
    <row r="163" spans="1:14" ht="18" customHeight="1">
      <c r="A163" s="3" t="s">
        <v>28</v>
      </c>
      <c r="B163" s="247">
        <f t="shared" si="45"/>
        <v>24.1</v>
      </c>
      <c r="C163" s="391">
        <f t="shared" si="45"/>
        <v>24.1</v>
      </c>
      <c r="D163" s="392">
        <f t="shared" si="38"/>
        <v>0</v>
      </c>
      <c r="E163" s="393">
        <f t="shared" si="39"/>
        <v>1</v>
      </c>
      <c r="F163" s="247">
        <f t="shared" si="46"/>
        <v>24</v>
      </c>
      <c r="G163" s="248">
        <f t="shared" si="46"/>
        <v>24</v>
      </c>
      <c r="H163" s="249">
        <f t="shared" si="40"/>
        <v>0</v>
      </c>
      <c r="I163" s="248">
        <f t="shared" si="41"/>
        <v>0.10000000000000142</v>
      </c>
      <c r="J163" s="250">
        <f t="shared" si="42"/>
        <v>1.0041666666666667</v>
      </c>
      <c r="K163" s="251">
        <f t="shared" si="47"/>
        <v>23.7</v>
      </c>
      <c r="L163" s="415">
        <f t="shared" si="43"/>
        <v>0.40000000000000213</v>
      </c>
      <c r="M163" s="419">
        <f t="shared" si="44"/>
        <v>1.0168776371308017</v>
      </c>
    </row>
    <row r="164" spans="1:14" s="96" customFormat="1" ht="18" customHeight="1">
      <c r="A164" s="92" t="s">
        <v>29</v>
      </c>
      <c r="B164" s="247">
        <f t="shared" si="45"/>
        <v>17.55</v>
      </c>
      <c r="C164" s="391">
        <f t="shared" si="45"/>
        <v>17.75</v>
      </c>
      <c r="D164" s="392">
        <f t="shared" si="38"/>
        <v>-0.19999999999999929</v>
      </c>
      <c r="E164" s="393">
        <f t="shared" si="39"/>
        <v>0.9887323943661972</v>
      </c>
      <c r="F164" s="247">
        <f t="shared" si="46"/>
        <v>16.450000000000003</v>
      </c>
      <c r="G164" s="248">
        <f t="shared" si="46"/>
        <v>16.650000000000002</v>
      </c>
      <c r="H164" s="249">
        <f t="shared" si="40"/>
        <v>-0.19999999999999929</v>
      </c>
      <c r="I164" s="248">
        <f t="shared" si="41"/>
        <v>1.0999999999999979</v>
      </c>
      <c r="J164" s="261">
        <f t="shared" si="42"/>
        <v>1.0668693009118539</v>
      </c>
      <c r="K164" s="251">
        <f t="shared" si="47"/>
        <v>15.579999999999998</v>
      </c>
      <c r="L164" s="415">
        <f t="shared" si="43"/>
        <v>1.9700000000000024</v>
      </c>
      <c r="M164" s="419">
        <f t="shared" si="44"/>
        <v>1.126444159178434</v>
      </c>
      <c r="N164"/>
    </row>
    <row r="165" spans="1:14" s="97" customFormat="1" ht="18" customHeight="1">
      <c r="A165" s="34" t="s">
        <v>30</v>
      </c>
      <c r="B165" s="252">
        <f t="shared" si="45"/>
        <v>93</v>
      </c>
      <c r="C165" s="394">
        <f t="shared" si="45"/>
        <v>93</v>
      </c>
      <c r="D165" s="395">
        <f t="shared" si="38"/>
        <v>0</v>
      </c>
      <c r="E165" s="396">
        <f t="shared" si="39"/>
        <v>1</v>
      </c>
      <c r="F165" s="252">
        <f t="shared" si="46"/>
        <v>90.83</v>
      </c>
      <c r="G165" s="253">
        <f t="shared" si="46"/>
        <v>90.83</v>
      </c>
      <c r="H165" s="254">
        <f t="shared" si="40"/>
        <v>0</v>
      </c>
      <c r="I165" s="253">
        <f t="shared" si="41"/>
        <v>2.1700000000000017</v>
      </c>
      <c r="J165" s="255">
        <f t="shared" si="42"/>
        <v>1.0238907849829351</v>
      </c>
      <c r="K165" s="256">
        <f t="shared" si="47"/>
        <v>92.42</v>
      </c>
      <c r="L165" s="416">
        <f t="shared" si="43"/>
        <v>0.57999999999999829</v>
      </c>
      <c r="M165" s="420">
        <f t="shared" si="44"/>
        <v>1.0062756979008873</v>
      </c>
      <c r="N165"/>
    </row>
    <row r="166" spans="1:14" s="97" customFormat="1" ht="18" customHeight="1">
      <c r="A166" s="96" t="s">
        <v>31</v>
      </c>
      <c r="B166" s="245">
        <f t="shared" si="45"/>
        <v>50.78</v>
      </c>
      <c r="C166" s="388">
        <f t="shared" si="45"/>
        <v>50.28</v>
      </c>
      <c r="D166" s="389">
        <f t="shared" si="38"/>
        <v>0.5</v>
      </c>
      <c r="E166" s="390">
        <f t="shared" si="39"/>
        <v>1.0099443118536198</v>
      </c>
      <c r="F166" s="245">
        <f t="shared" si="46"/>
        <v>51.15</v>
      </c>
      <c r="G166" s="246">
        <f t="shared" si="46"/>
        <v>51.649999999999991</v>
      </c>
      <c r="H166" s="242">
        <f t="shared" si="40"/>
        <v>-0.49999999999999289</v>
      </c>
      <c r="I166" s="246">
        <f t="shared" si="41"/>
        <v>-0.36999999999999744</v>
      </c>
      <c r="J166" s="243">
        <f t="shared" si="42"/>
        <v>0.99276637341153473</v>
      </c>
      <c r="K166" s="244">
        <f t="shared" si="47"/>
        <v>51.03</v>
      </c>
      <c r="L166" s="412">
        <f t="shared" si="43"/>
        <v>-0.25</v>
      </c>
      <c r="M166" s="417">
        <f t="shared" si="44"/>
        <v>0.995100921026847</v>
      </c>
      <c r="N166" s="96"/>
    </row>
    <row r="167" spans="1:14" s="96" customFormat="1" ht="18" customHeight="1">
      <c r="A167" s="3" t="s">
        <v>32</v>
      </c>
      <c r="B167" s="247">
        <f t="shared" si="45"/>
        <v>22.5</v>
      </c>
      <c r="C167" s="391">
        <f t="shared" si="45"/>
        <v>22</v>
      </c>
      <c r="D167" s="392">
        <f t="shared" si="38"/>
        <v>0.5</v>
      </c>
      <c r="E167" s="393">
        <f t="shared" si="39"/>
        <v>1.0227272727272727</v>
      </c>
      <c r="F167" s="247">
        <f t="shared" si="46"/>
        <v>23</v>
      </c>
      <c r="G167" s="248">
        <f t="shared" si="46"/>
        <v>23.5</v>
      </c>
      <c r="H167" s="249">
        <f t="shared" si="40"/>
        <v>-0.5</v>
      </c>
      <c r="I167" s="248">
        <f t="shared" si="41"/>
        <v>-0.5</v>
      </c>
      <c r="J167" s="250">
        <f t="shared" si="42"/>
        <v>0.97826086956521741</v>
      </c>
      <c r="K167" s="251">
        <f t="shared" si="47"/>
        <v>23</v>
      </c>
      <c r="L167" s="415">
        <f t="shared" si="43"/>
        <v>-0.5</v>
      </c>
      <c r="M167" s="419">
        <f t="shared" si="44"/>
        <v>0.97826086956521741</v>
      </c>
      <c r="N167"/>
    </row>
    <row r="168" spans="1:14" ht="18" customHeight="1">
      <c r="A168" s="3" t="s">
        <v>33</v>
      </c>
      <c r="B168" s="247">
        <f t="shared" si="45"/>
        <v>4.8</v>
      </c>
      <c r="C168" s="391">
        <f t="shared" si="45"/>
        <v>4.8</v>
      </c>
      <c r="D168" s="392">
        <f t="shared" si="38"/>
        <v>0</v>
      </c>
      <c r="E168" s="393">
        <f t="shared" si="39"/>
        <v>1</v>
      </c>
      <c r="F168" s="247">
        <f t="shared" si="46"/>
        <v>4.8000000000000007</v>
      </c>
      <c r="G168" s="248">
        <f t="shared" si="46"/>
        <v>4.8000000000000007</v>
      </c>
      <c r="H168" s="249">
        <f t="shared" si="40"/>
        <v>0</v>
      </c>
      <c r="I168" s="248">
        <f t="shared" si="41"/>
        <v>0</v>
      </c>
      <c r="J168" s="250">
        <f t="shared" si="42"/>
        <v>0.99999999999999978</v>
      </c>
      <c r="K168" s="251">
        <f t="shared" si="47"/>
        <v>4.8000000000000007</v>
      </c>
      <c r="L168" s="415">
        <f t="shared" si="43"/>
        <v>0</v>
      </c>
      <c r="M168" s="419">
        <f t="shared" si="44"/>
        <v>0.99999999999999978</v>
      </c>
    </row>
    <row r="169" spans="1:14" ht="18" customHeight="1">
      <c r="A169" s="92" t="s">
        <v>34</v>
      </c>
      <c r="B169" s="247">
        <f t="shared" si="45"/>
        <v>6.1999999999999993</v>
      </c>
      <c r="C169" s="391">
        <f t="shared" si="45"/>
        <v>6.1999999999999993</v>
      </c>
      <c r="D169" s="392">
        <f t="shared" si="38"/>
        <v>0</v>
      </c>
      <c r="E169" s="393">
        <f t="shared" si="39"/>
        <v>1</v>
      </c>
      <c r="F169" s="247">
        <f t="shared" si="46"/>
        <v>6.5000000000000009</v>
      </c>
      <c r="G169" s="248">
        <f t="shared" si="46"/>
        <v>6.5</v>
      </c>
      <c r="H169" s="249">
        <f t="shared" si="40"/>
        <v>0</v>
      </c>
      <c r="I169" s="248">
        <f t="shared" si="41"/>
        <v>-0.3000000000000016</v>
      </c>
      <c r="J169" s="261">
        <f t="shared" si="42"/>
        <v>0.95384615384615357</v>
      </c>
      <c r="K169" s="251">
        <f t="shared" si="47"/>
        <v>6.7000000000000011</v>
      </c>
      <c r="L169" s="415">
        <f t="shared" si="43"/>
        <v>-0.50000000000000178</v>
      </c>
      <c r="M169" s="419">
        <f t="shared" si="44"/>
        <v>0.92537313432835799</v>
      </c>
      <c r="N169" s="81"/>
    </row>
    <row r="170" spans="1:14" ht="18" customHeight="1">
      <c r="A170" s="582" t="s">
        <v>94</v>
      </c>
      <c r="B170" s="591">
        <f>B166-B167-B168-B169</f>
        <v>17.28</v>
      </c>
      <c r="C170" s="598">
        <f>C142-C114</f>
        <v>17.28</v>
      </c>
      <c r="D170" s="593">
        <f t="shared" si="38"/>
        <v>0</v>
      </c>
      <c r="E170" s="585">
        <f t="shared" si="39"/>
        <v>1</v>
      </c>
      <c r="F170" s="591">
        <f>F166-F167-F168-F169</f>
        <v>16.849999999999998</v>
      </c>
      <c r="G170" s="599">
        <f>G142-G114</f>
        <v>16.849999999999994</v>
      </c>
      <c r="H170" s="595">
        <f t="shared" si="40"/>
        <v>0</v>
      </c>
      <c r="I170" s="594">
        <f t="shared" si="41"/>
        <v>0.43000000000000327</v>
      </c>
      <c r="J170" s="587">
        <f t="shared" si="42"/>
        <v>1.0255192878338282</v>
      </c>
      <c r="K170" s="591">
        <f>K166-K167-K168-K169</f>
        <v>16.53</v>
      </c>
      <c r="L170" s="596">
        <f t="shared" si="43"/>
        <v>0.75</v>
      </c>
      <c r="M170" s="589">
        <f t="shared" si="44"/>
        <v>1.0453720508166968</v>
      </c>
      <c r="N170" s="590"/>
    </row>
    <row r="171" spans="1:14" ht="18" customHeight="1"/>
    <row r="172" spans="1:14" s="96" customFormat="1" ht="18" customHeight="1">
      <c r="A172" s="2" t="s">
        <v>159</v>
      </c>
      <c r="B172"/>
      <c r="C172"/>
      <c r="D172"/>
      <c r="E172" s="288"/>
      <c r="F172"/>
      <c r="G172"/>
      <c r="H172"/>
      <c r="I172"/>
      <c r="J172" s="288"/>
      <c r="K172"/>
      <c r="L172"/>
      <c r="M172" s="288"/>
      <c r="N172"/>
    </row>
    <row r="173" spans="1:14" ht="18" customHeight="1">
      <c r="A173" s="21"/>
      <c r="B173" s="21"/>
      <c r="C173" s="21"/>
      <c r="D173" s="21"/>
      <c r="E173" s="289"/>
      <c r="F173" s="21"/>
      <c r="G173" s="21"/>
      <c r="H173" s="21"/>
      <c r="I173" s="21"/>
      <c r="J173" s="289"/>
      <c r="K173" s="21"/>
      <c r="L173" s="21"/>
      <c r="M173" s="289"/>
    </row>
    <row r="174" spans="1:14" ht="60" customHeight="1">
      <c r="A174" s="111" t="s">
        <v>41</v>
      </c>
      <c r="B174" s="316" t="s">
        <v>274</v>
      </c>
      <c r="C174" s="356" t="s">
        <v>308</v>
      </c>
      <c r="D174" s="357" t="s">
        <v>309</v>
      </c>
      <c r="E174" s="627" t="s">
        <v>310</v>
      </c>
      <c r="F174" s="316" t="s">
        <v>275</v>
      </c>
      <c r="G174" s="113" t="s">
        <v>311</v>
      </c>
      <c r="H174" s="238" t="s">
        <v>312</v>
      </c>
      <c r="I174" s="353" t="s">
        <v>130</v>
      </c>
      <c r="J174" s="290" t="s">
        <v>131</v>
      </c>
      <c r="K174" s="316" t="s">
        <v>160</v>
      </c>
      <c r="L174" s="373" t="s">
        <v>161</v>
      </c>
      <c r="M174" s="631" t="s">
        <v>162</v>
      </c>
      <c r="N174" s="177"/>
    </row>
    <row r="175" spans="1:14" s="555" customFormat="1" ht="18" customHeight="1">
      <c r="A175" s="10"/>
      <c r="B175" s="317" t="s">
        <v>15</v>
      </c>
      <c r="C175" s="20" t="s">
        <v>15</v>
      </c>
      <c r="D175" s="359" t="s">
        <v>15</v>
      </c>
      <c r="E175" s="628" t="s">
        <v>1</v>
      </c>
      <c r="F175" s="319" t="s">
        <v>15</v>
      </c>
      <c r="G175" s="27" t="s">
        <v>15</v>
      </c>
      <c r="H175" s="6" t="s">
        <v>15</v>
      </c>
      <c r="I175" s="27" t="s">
        <v>15</v>
      </c>
      <c r="J175" s="291" t="s">
        <v>1</v>
      </c>
      <c r="K175" s="317" t="s">
        <v>15</v>
      </c>
      <c r="L175" s="16" t="s">
        <v>15</v>
      </c>
      <c r="M175" s="632" t="s">
        <v>1</v>
      </c>
      <c r="N175"/>
    </row>
    <row r="176" spans="1:14" s="572" customFormat="1" ht="18" customHeight="1">
      <c r="A176" s="96" t="s">
        <v>16</v>
      </c>
      <c r="B176" s="102">
        <v>261.29000000000002</v>
      </c>
      <c r="C176" s="361">
        <v>258.95999999999998</v>
      </c>
      <c r="D176" s="362">
        <f>B176-C176</f>
        <v>2.3300000000000409</v>
      </c>
      <c r="E176" s="363">
        <f>B176/C176</f>
        <v>1.0089975285758419</v>
      </c>
      <c r="F176" s="102">
        <v>274.36</v>
      </c>
      <c r="G176" s="234">
        <v>273.07</v>
      </c>
      <c r="H176" s="269">
        <f>F176-G176</f>
        <v>1.2900000000000205</v>
      </c>
      <c r="I176" s="235">
        <f>B176-F176</f>
        <v>-13.069999999999993</v>
      </c>
      <c r="J176" s="243">
        <f>B176/F176</f>
        <v>0.9523618603294941</v>
      </c>
      <c r="K176" s="103">
        <v>257.08999999999997</v>
      </c>
      <c r="L176" s="378">
        <f>B176-K176</f>
        <v>4.2000000000000455</v>
      </c>
      <c r="M176" s="379">
        <f>B176/K176</f>
        <v>1.0163366914310166</v>
      </c>
      <c r="N176" s="97"/>
    </row>
    <row r="177" spans="1:14" ht="18" customHeight="1">
      <c r="A177" s="96" t="s">
        <v>17</v>
      </c>
      <c r="B177" s="107">
        <v>25.54</v>
      </c>
      <c r="C177" s="361">
        <v>25.54</v>
      </c>
      <c r="D177" s="362">
        <f t="shared" ref="D177:D198" si="48">B177-C177</f>
        <v>0</v>
      </c>
      <c r="E177" s="363">
        <f t="shared" ref="E177:E198" si="49">B177/C177</f>
        <v>1</v>
      </c>
      <c r="F177" s="107">
        <v>29.95</v>
      </c>
      <c r="G177" s="235">
        <v>29.95</v>
      </c>
      <c r="H177" s="239">
        <f t="shared" ref="H177:H198" si="50">F177-G177</f>
        <v>0</v>
      </c>
      <c r="I177" s="235">
        <f t="shared" ref="I177:I198" si="51">B177-F177</f>
        <v>-4.41</v>
      </c>
      <c r="J177" s="243">
        <f t="shared" ref="J177:J198" si="52">B177/F177</f>
        <v>0.85275459098497497</v>
      </c>
      <c r="K177" s="108">
        <v>32.130000000000003</v>
      </c>
      <c r="L177" s="378">
        <f t="shared" ref="L177:L198" si="53">B177-K177</f>
        <v>-6.5900000000000034</v>
      </c>
      <c r="M177" s="379">
        <f t="shared" ref="M177:M198" si="54">B177/K177</f>
        <v>0.79489573607220654</v>
      </c>
      <c r="N177" s="97"/>
    </row>
    <row r="178" spans="1:14" ht="18" customHeight="1">
      <c r="A178" s="347" t="s">
        <v>18</v>
      </c>
      <c r="B178" s="348">
        <v>235.85</v>
      </c>
      <c r="C178" s="364">
        <v>233.51</v>
      </c>
      <c r="D178" s="365">
        <f t="shared" si="48"/>
        <v>2.3400000000000034</v>
      </c>
      <c r="E178" s="366">
        <f t="shared" si="49"/>
        <v>1.0100209841120296</v>
      </c>
      <c r="F178" s="348">
        <v>244.41</v>
      </c>
      <c r="G178" s="349">
        <v>243.13</v>
      </c>
      <c r="H178" s="350">
        <f t="shared" si="50"/>
        <v>1.2800000000000011</v>
      </c>
      <c r="I178" s="349">
        <f t="shared" si="51"/>
        <v>-8.5600000000000023</v>
      </c>
      <c r="J178" s="404">
        <f t="shared" si="52"/>
        <v>0.96497688310625584</v>
      </c>
      <c r="K178" s="408">
        <v>224.96</v>
      </c>
      <c r="L178" s="380">
        <f t="shared" si="53"/>
        <v>10.889999999999986</v>
      </c>
      <c r="M178" s="381">
        <f t="shared" si="54"/>
        <v>1.0484086059743953</v>
      </c>
      <c r="N178" s="97"/>
    </row>
    <row r="179" spans="1:14" ht="18" customHeight="1">
      <c r="A179" s="96" t="s">
        <v>19</v>
      </c>
      <c r="B179" s="107">
        <v>19.45</v>
      </c>
      <c r="C179" s="361">
        <v>18.38</v>
      </c>
      <c r="D179" s="362">
        <f t="shared" si="48"/>
        <v>1.0700000000000003</v>
      </c>
      <c r="E179" s="363">
        <f t="shared" si="49"/>
        <v>1.0582154515778019</v>
      </c>
      <c r="F179" s="107">
        <v>26.84</v>
      </c>
      <c r="G179" s="235">
        <v>25.67</v>
      </c>
      <c r="H179" s="239">
        <f t="shared" si="50"/>
        <v>1.1699999999999982</v>
      </c>
      <c r="I179" s="235">
        <f t="shared" si="51"/>
        <v>-7.3900000000000006</v>
      </c>
      <c r="J179" s="243">
        <f t="shared" si="52"/>
        <v>0.7246646795827123</v>
      </c>
      <c r="K179" s="108">
        <v>23.56</v>
      </c>
      <c r="L179" s="378">
        <f t="shared" si="53"/>
        <v>-4.1099999999999994</v>
      </c>
      <c r="M179" s="379">
        <f t="shared" si="54"/>
        <v>0.82555178268251272</v>
      </c>
      <c r="N179" s="96"/>
    </row>
    <row r="180" spans="1:14" ht="18" customHeight="1">
      <c r="A180" s="3" t="s">
        <v>20</v>
      </c>
      <c r="B180" s="93">
        <v>0.31</v>
      </c>
      <c r="C180" s="367">
        <v>0.31</v>
      </c>
      <c r="D180" s="368">
        <f t="shared" si="48"/>
        <v>0</v>
      </c>
      <c r="E180" s="369">
        <f t="shared" si="49"/>
        <v>1</v>
      </c>
      <c r="F180" s="93">
        <v>0.7</v>
      </c>
      <c r="G180" s="236">
        <v>0.7</v>
      </c>
      <c r="H180" s="180">
        <f t="shared" si="50"/>
        <v>0</v>
      </c>
      <c r="I180" s="236">
        <f t="shared" si="51"/>
        <v>-0.38999999999999996</v>
      </c>
      <c r="J180" s="250">
        <f t="shared" si="52"/>
        <v>0.44285714285714289</v>
      </c>
      <c r="K180" s="99">
        <v>0.25</v>
      </c>
      <c r="L180" s="66">
        <f t="shared" si="53"/>
        <v>0.06</v>
      </c>
      <c r="M180" s="382">
        <f t="shared" si="54"/>
        <v>1.24</v>
      </c>
    </row>
    <row r="181" spans="1:14" ht="18" customHeight="1">
      <c r="A181" s="3" t="s">
        <v>21</v>
      </c>
      <c r="B181" s="93">
        <v>3.95</v>
      </c>
      <c r="C181" s="367">
        <v>2.95</v>
      </c>
      <c r="D181" s="368">
        <f t="shared" si="48"/>
        <v>1</v>
      </c>
      <c r="E181" s="369">
        <f t="shared" si="49"/>
        <v>1.3389830508474576</v>
      </c>
      <c r="F181" s="93">
        <v>5.4</v>
      </c>
      <c r="G181" s="236">
        <v>4.9000000000000004</v>
      </c>
      <c r="H181" s="180">
        <f t="shared" si="50"/>
        <v>0.5</v>
      </c>
      <c r="I181" s="236">
        <f t="shared" si="51"/>
        <v>-1.4500000000000002</v>
      </c>
      <c r="J181" s="250">
        <f t="shared" si="52"/>
        <v>0.73148148148148151</v>
      </c>
      <c r="K181" s="99">
        <v>5.72</v>
      </c>
      <c r="L181" s="66">
        <f t="shared" si="53"/>
        <v>-1.7699999999999996</v>
      </c>
      <c r="M181" s="382">
        <f t="shared" si="54"/>
        <v>0.69055944055944063</v>
      </c>
    </row>
    <row r="182" spans="1:14" s="96" customFormat="1" ht="18" customHeight="1">
      <c r="A182" s="3" t="s">
        <v>22</v>
      </c>
      <c r="B182" s="93">
        <v>5.13</v>
      </c>
      <c r="C182" s="367">
        <v>5.01</v>
      </c>
      <c r="D182" s="368">
        <f t="shared" si="48"/>
        <v>0.12000000000000011</v>
      </c>
      <c r="E182" s="369">
        <f t="shared" si="49"/>
        <v>1.0239520958083832</v>
      </c>
      <c r="F182" s="93">
        <v>6.18</v>
      </c>
      <c r="G182" s="236">
        <v>5.96</v>
      </c>
      <c r="H182" s="180">
        <f t="shared" si="50"/>
        <v>0.21999999999999975</v>
      </c>
      <c r="I182" s="236">
        <f t="shared" si="51"/>
        <v>-1.0499999999999998</v>
      </c>
      <c r="J182" s="250">
        <f t="shared" si="52"/>
        <v>0.83009708737864085</v>
      </c>
      <c r="K182" s="99">
        <v>6.86</v>
      </c>
      <c r="L182" s="66">
        <f t="shared" si="53"/>
        <v>-1.7300000000000004</v>
      </c>
      <c r="M182" s="382">
        <f t="shared" si="54"/>
        <v>0.74781341107871713</v>
      </c>
      <c r="N182"/>
    </row>
    <row r="183" spans="1:14" ht="18" customHeight="1">
      <c r="A183" s="34" t="s">
        <v>54</v>
      </c>
      <c r="B183" s="77">
        <v>10.06</v>
      </c>
      <c r="C183" s="370">
        <v>10.119999999999999</v>
      </c>
      <c r="D183" s="371">
        <f t="shared" si="48"/>
        <v>-5.9999999999998721E-2</v>
      </c>
      <c r="E183" s="372">
        <f t="shared" si="49"/>
        <v>0.99407114624505943</v>
      </c>
      <c r="F183" s="77">
        <v>14.56</v>
      </c>
      <c r="G183" s="237">
        <v>14.12</v>
      </c>
      <c r="H183" s="184">
        <f t="shared" si="50"/>
        <v>0.44000000000000128</v>
      </c>
      <c r="I183" s="237">
        <f t="shared" si="51"/>
        <v>-4.5</v>
      </c>
      <c r="J183" s="255">
        <f t="shared" si="52"/>
        <v>0.69093406593406592</v>
      </c>
      <c r="K183" s="100">
        <v>10.73</v>
      </c>
      <c r="L183" s="383">
        <f t="shared" si="53"/>
        <v>-0.66999999999999993</v>
      </c>
      <c r="M183" s="384">
        <f t="shared" si="54"/>
        <v>0.93755824790307551</v>
      </c>
    </row>
    <row r="184" spans="1:14" ht="18" customHeight="1">
      <c r="A184" s="96" t="s">
        <v>23</v>
      </c>
      <c r="B184" s="107">
        <v>171.84</v>
      </c>
      <c r="C184" s="361">
        <v>173.77</v>
      </c>
      <c r="D184" s="362">
        <f t="shared" si="48"/>
        <v>-1.9300000000000068</v>
      </c>
      <c r="E184" s="363">
        <f t="shared" si="49"/>
        <v>0.98889336479254186</v>
      </c>
      <c r="F184" s="107">
        <v>167.35</v>
      </c>
      <c r="G184" s="235">
        <v>167.7</v>
      </c>
      <c r="H184" s="239">
        <f t="shared" si="50"/>
        <v>-0.34999999999999432</v>
      </c>
      <c r="I184" s="235">
        <f t="shared" si="51"/>
        <v>4.4900000000000091</v>
      </c>
      <c r="J184" s="243">
        <f t="shared" si="52"/>
        <v>1.0268299970122499</v>
      </c>
      <c r="K184" s="108">
        <v>154.88999999999999</v>
      </c>
      <c r="L184" s="378">
        <f t="shared" si="53"/>
        <v>16.950000000000017</v>
      </c>
      <c r="M184" s="379">
        <f t="shared" si="54"/>
        <v>1.1094325004842147</v>
      </c>
      <c r="N184" s="96"/>
    </row>
    <row r="185" spans="1:14" s="81" customFormat="1" ht="18" customHeight="1">
      <c r="A185" s="3" t="s">
        <v>24</v>
      </c>
      <c r="B185" s="93">
        <v>1.07</v>
      </c>
      <c r="C185" s="367">
        <v>1.07</v>
      </c>
      <c r="D185" s="368">
        <f t="shared" si="48"/>
        <v>0</v>
      </c>
      <c r="E185" s="369">
        <f t="shared" si="49"/>
        <v>1</v>
      </c>
      <c r="F185" s="93">
        <v>1.27</v>
      </c>
      <c r="G185" s="236">
        <v>1.27</v>
      </c>
      <c r="H185" s="180">
        <f t="shared" si="50"/>
        <v>0</v>
      </c>
      <c r="I185" s="236">
        <f t="shared" si="51"/>
        <v>-0.19999999999999996</v>
      </c>
      <c r="J185" s="250">
        <f t="shared" si="52"/>
        <v>0.84251968503937014</v>
      </c>
      <c r="K185" s="99">
        <v>2.2599999999999998</v>
      </c>
      <c r="L185" s="66">
        <f t="shared" si="53"/>
        <v>-1.1899999999999997</v>
      </c>
      <c r="M185" s="382">
        <f t="shared" si="54"/>
        <v>0.47345132743362839</v>
      </c>
      <c r="N185"/>
    </row>
    <row r="186" spans="1:14" s="590" customFormat="1" ht="18" customHeight="1">
      <c r="A186" s="3" t="s">
        <v>25</v>
      </c>
      <c r="B186" s="93">
        <v>136.12</v>
      </c>
      <c r="C186" s="367">
        <v>136.12</v>
      </c>
      <c r="D186" s="368">
        <f t="shared" si="48"/>
        <v>0</v>
      </c>
      <c r="E186" s="369">
        <f t="shared" si="49"/>
        <v>1</v>
      </c>
      <c r="F186" s="93">
        <v>126.82</v>
      </c>
      <c r="G186" s="236">
        <v>126.82</v>
      </c>
      <c r="H186" s="180">
        <f t="shared" si="50"/>
        <v>0</v>
      </c>
      <c r="I186" s="236">
        <f t="shared" si="51"/>
        <v>9.3000000000000114</v>
      </c>
      <c r="J186" s="250">
        <f t="shared" si="52"/>
        <v>1.073332281974452</v>
      </c>
      <c r="K186" s="99">
        <v>111.05</v>
      </c>
      <c r="L186" s="66">
        <f t="shared" si="53"/>
        <v>25.070000000000007</v>
      </c>
      <c r="M186" s="382">
        <f t="shared" si="54"/>
        <v>1.2257541647906349</v>
      </c>
      <c r="N186"/>
    </row>
    <row r="187" spans="1:14" ht="18" customHeight="1">
      <c r="A187" s="555" t="s">
        <v>98</v>
      </c>
      <c r="B187" s="564">
        <f>B176-B186</f>
        <v>125.17000000000002</v>
      </c>
      <c r="C187" s="575">
        <v>122.83999999999997</v>
      </c>
      <c r="D187" s="565">
        <f t="shared" si="48"/>
        <v>2.3300000000000409</v>
      </c>
      <c r="E187" s="557">
        <f>B187/C187</f>
        <v>1.0189677629436669</v>
      </c>
      <c r="F187" s="564">
        <f>F176-F186</f>
        <v>147.54000000000002</v>
      </c>
      <c r="G187" s="567">
        <v>146.25</v>
      </c>
      <c r="H187" s="569">
        <f>F187-G187</f>
        <v>1.2900000000000205</v>
      </c>
      <c r="I187" s="567">
        <f>B187-F187</f>
        <v>-22.370000000000005</v>
      </c>
      <c r="J187" s="560">
        <f>B187/F187</f>
        <v>0.84838010031177979</v>
      </c>
      <c r="K187" s="580">
        <f>K176-K186</f>
        <v>146.03999999999996</v>
      </c>
      <c r="L187" s="578">
        <f>K187</f>
        <v>146.03999999999996</v>
      </c>
      <c r="M187" s="562">
        <f>B187/K187</f>
        <v>0.85709394686387319</v>
      </c>
      <c r="N187" s="555"/>
    </row>
    <row r="188" spans="1:14" ht="18" customHeight="1">
      <c r="A188" s="572" t="s">
        <v>99</v>
      </c>
      <c r="B188" s="556">
        <f>B186/B176</f>
        <v>0.52095372957250563</v>
      </c>
      <c r="C188" s="579">
        <v>0.52564102564102566</v>
      </c>
      <c r="D188" s="557">
        <f t="shared" si="48"/>
        <v>-4.6872960685200304E-3</v>
      </c>
      <c r="E188" s="557">
        <f>B188/C188</f>
        <v>0.99108270504037654</v>
      </c>
      <c r="F188" s="556">
        <f>F186/F176</f>
        <v>0.46223939349759435</v>
      </c>
      <c r="G188" s="558">
        <v>0.46442304171091658</v>
      </c>
      <c r="H188" s="559">
        <f>F188-G188</f>
        <v>-2.1836482133222312E-3</v>
      </c>
      <c r="I188" s="558">
        <f>B188-F188</f>
        <v>5.8714336074911277E-2</v>
      </c>
      <c r="J188" s="560">
        <f>B188/F188</f>
        <v>1.1270214890830521</v>
      </c>
      <c r="K188" s="581">
        <f>K186/K176</f>
        <v>0.43194990081294493</v>
      </c>
      <c r="L188" s="561">
        <f>K188</f>
        <v>0.43194990081294493</v>
      </c>
      <c r="M188" s="562">
        <f>B188/K188</f>
        <v>1.2060512772246326</v>
      </c>
      <c r="N188" s="572"/>
    </row>
    <row r="189" spans="1:14" ht="18" customHeight="1">
      <c r="A189" s="3" t="s">
        <v>26</v>
      </c>
      <c r="B189" s="93">
        <v>9.15</v>
      </c>
      <c r="C189" s="367">
        <v>9.73</v>
      </c>
      <c r="D189" s="368">
        <f t="shared" si="48"/>
        <v>-0.58000000000000007</v>
      </c>
      <c r="E189" s="369">
        <f t="shared" si="49"/>
        <v>0.94039054470709149</v>
      </c>
      <c r="F189" s="93">
        <v>12.62</v>
      </c>
      <c r="G189" s="236">
        <v>12.62</v>
      </c>
      <c r="H189" s="180">
        <f t="shared" si="50"/>
        <v>0</v>
      </c>
      <c r="I189" s="236">
        <f t="shared" si="51"/>
        <v>-3.4699999999999989</v>
      </c>
      <c r="J189" s="250">
        <f t="shared" si="52"/>
        <v>0.72503961965134711</v>
      </c>
      <c r="K189" s="99">
        <v>15.65</v>
      </c>
      <c r="L189" s="66">
        <f t="shared" si="53"/>
        <v>-6.5</v>
      </c>
      <c r="M189" s="382">
        <f t="shared" si="54"/>
        <v>0.5846645367412141</v>
      </c>
    </row>
    <row r="190" spans="1:14" ht="18" customHeight="1">
      <c r="A190" s="3" t="s">
        <v>27</v>
      </c>
      <c r="B190" s="93">
        <v>15.05</v>
      </c>
      <c r="C190" s="367">
        <v>14.99</v>
      </c>
      <c r="D190" s="368">
        <f t="shared" si="48"/>
        <v>6.0000000000000497E-2</v>
      </c>
      <c r="E190" s="369">
        <f t="shared" si="49"/>
        <v>1.0040026684456305</v>
      </c>
      <c r="F190" s="93">
        <v>14.63</v>
      </c>
      <c r="G190" s="236">
        <v>14.58</v>
      </c>
      <c r="H190" s="180">
        <f t="shared" si="50"/>
        <v>5.0000000000000711E-2</v>
      </c>
      <c r="I190" s="236">
        <f t="shared" si="51"/>
        <v>0.41999999999999993</v>
      </c>
      <c r="J190" s="250">
        <f t="shared" si="52"/>
        <v>1.0287081339712918</v>
      </c>
      <c r="K190" s="99">
        <v>13.89</v>
      </c>
      <c r="L190" s="66">
        <f t="shared" si="53"/>
        <v>1.1600000000000001</v>
      </c>
      <c r="M190" s="382">
        <f t="shared" si="54"/>
        <v>1.0835133189344852</v>
      </c>
    </row>
    <row r="191" spans="1:14" ht="18" customHeight="1">
      <c r="A191" s="3" t="s">
        <v>28</v>
      </c>
      <c r="B191" s="93">
        <v>4.6399999999999997</v>
      </c>
      <c r="C191" s="367">
        <v>4.6399999999999997</v>
      </c>
      <c r="D191" s="368">
        <f t="shared" si="48"/>
        <v>0</v>
      </c>
      <c r="E191" s="369">
        <f t="shared" si="49"/>
        <v>1</v>
      </c>
      <c r="F191" s="93">
        <v>4.83</v>
      </c>
      <c r="G191" s="236">
        <v>4.83</v>
      </c>
      <c r="H191" s="180">
        <f t="shared" si="50"/>
        <v>0</v>
      </c>
      <c r="I191" s="236">
        <f t="shared" si="51"/>
        <v>-0.19000000000000039</v>
      </c>
      <c r="J191" s="250">
        <f t="shared" si="52"/>
        <v>0.96066252587991707</v>
      </c>
      <c r="K191" s="99">
        <v>4.3499999999999996</v>
      </c>
      <c r="L191" s="66">
        <f t="shared" si="53"/>
        <v>0.29000000000000004</v>
      </c>
      <c r="M191" s="382">
        <f t="shared" si="54"/>
        <v>1.0666666666666667</v>
      </c>
    </row>
    <row r="192" spans="1:14" s="96" customFormat="1" ht="18" customHeight="1">
      <c r="A192" s="92" t="s">
        <v>29</v>
      </c>
      <c r="B192" s="93">
        <v>4.2300000000000004</v>
      </c>
      <c r="C192" s="367">
        <v>5.51</v>
      </c>
      <c r="D192" s="368">
        <f t="shared" si="48"/>
        <v>-1.2799999999999994</v>
      </c>
      <c r="E192" s="369">
        <f t="shared" si="49"/>
        <v>0.76769509981851192</v>
      </c>
      <c r="F192" s="93">
        <v>5.19</v>
      </c>
      <c r="G192" s="236">
        <v>5.47</v>
      </c>
      <c r="H192" s="180">
        <f t="shared" si="50"/>
        <v>-0.27999999999999936</v>
      </c>
      <c r="I192" s="236">
        <f t="shared" si="51"/>
        <v>-0.96</v>
      </c>
      <c r="J192" s="261">
        <f t="shared" si="52"/>
        <v>0.81502890173410403</v>
      </c>
      <c r="K192" s="99">
        <v>5.61</v>
      </c>
      <c r="L192" s="66">
        <f t="shared" si="53"/>
        <v>-1.38</v>
      </c>
      <c r="M192" s="382">
        <f t="shared" si="54"/>
        <v>0.75401069518716579</v>
      </c>
      <c r="N192"/>
    </row>
    <row r="193" spans="1:14" s="97" customFormat="1" ht="18" customHeight="1">
      <c r="A193" s="34" t="s">
        <v>30</v>
      </c>
      <c r="B193" s="77">
        <v>14.6</v>
      </c>
      <c r="C193" s="370">
        <v>12.3</v>
      </c>
      <c r="D193" s="371">
        <f t="shared" si="48"/>
        <v>2.2999999999999989</v>
      </c>
      <c r="E193" s="372">
        <f t="shared" si="49"/>
        <v>1.186991869918699</v>
      </c>
      <c r="F193" s="77">
        <v>13.2</v>
      </c>
      <c r="G193" s="237">
        <v>13.2</v>
      </c>
      <c r="H193" s="184">
        <f t="shared" si="50"/>
        <v>0</v>
      </c>
      <c r="I193" s="237">
        <f t="shared" si="51"/>
        <v>1.4000000000000004</v>
      </c>
      <c r="J193" s="255">
        <f t="shared" si="52"/>
        <v>1.1060606060606062</v>
      </c>
      <c r="K193" s="100">
        <v>9.8000000000000007</v>
      </c>
      <c r="L193" s="383">
        <f t="shared" si="53"/>
        <v>4.7999999999999989</v>
      </c>
      <c r="M193" s="384">
        <f t="shared" si="54"/>
        <v>1.4897959183673468</v>
      </c>
      <c r="N193"/>
    </row>
    <row r="194" spans="1:14" s="97" customFormat="1" ht="18" customHeight="1">
      <c r="A194" s="96" t="s">
        <v>31</v>
      </c>
      <c r="B194" s="107">
        <v>14.33</v>
      </c>
      <c r="C194" s="361">
        <v>12.31</v>
      </c>
      <c r="D194" s="362">
        <f t="shared" si="48"/>
        <v>2.0199999999999996</v>
      </c>
      <c r="E194" s="363">
        <f t="shared" si="49"/>
        <v>1.1640942323314378</v>
      </c>
      <c r="F194" s="107">
        <v>19.95</v>
      </c>
      <c r="G194" s="235">
        <v>18.52</v>
      </c>
      <c r="H194" s="239">
        <f t="shared" si="50"/>
        <v>1.4299999999999997</v>
      </c>
      <c r="I194" s="235">
        <f t="shared" si="51"/>
        <v>-5.6199999999999992</v>
      </c>
      <c r="J194" s="243">
        <f t="shared" si="52"/>
        <v>0.71829573934837099</v>
      </c>
      <c r="K194" s="108">
        <v>21.15</v>
      </c>
      <c r="L194" s="378">
        <f t="shared" si="53"/>
        <v>-6.8199999999999985</v>
      </c>
      <c r="M194" s="379">
        <f t="shared" si="54"/>
        <v>0.67754137115839252</v>
      </c>
      <c r="N194" s="96"/>
    </row>
    <row r="195" spans="1:14" s="96" customFormat="1" ht="18" customHeight="1">
      <c r="A195" s="3" t="s">
        <v>32</v>
      </c>
      <c r="B195" s="93">
        <v>6.87</v>
      </c>
      <c r="C195" s="367">
        <v>4.82</v>
      </c>
      <c r="D195" s="368">
        <f t="shared" si="48"/>
        <v>2.0499999999999998</v>
      </c>
      <c r="E195" s="369">
        <f t="shared" si="49"/>
        <v>1.4253112033195021</v>
      </c>
      <c r="F195" s="93">
        <v>10.87</v>
      </c>
      <c r="G195" s="236">
        <v>9.2200000000000006</v>
      </c>
      <c r="H195" s="180">
        <f t="shared" si="50"/>
        <v>1.6499999999999986</v>
      </c>
      <c r="I195" s="236">
        <f t="shared" si="51"/>
        <v>-3.9999999999999991</v>
      </c>
      <c r="J195" s="250">
        <f t="shared" si="52"/>
        <v>0.63201471941122356</v>
      </c>
      <c r="K195" s="99">
        <v>10.83</v>
      </c>
      <c r="L195" s="66">
        <f t="shared" si="53"/>
        <v>-3.96</v>
      </c>
      <c r="M195" s="382">
        <f t="shared" si="54"/>
        <v>0.63434903047091418</v>
      </c>
      <c r="N195"/>
    </row>
    <row r="196" spans="1:14" ht="18" customHeight="1">
      <c r="A196" s="3" t="s">
        <v>33</v>
      </c>
      <c r="B196" s="93">
        <v>2.39</v>
      </c>
      <c r="C196" s="367">
        <v>2.09</v>
      </c>
      <c r="D196" s="368">
        <f t="shared" si="48"/>
        <v>0.30000000000000027</v>
      </c>
      <c r="E196" s="369">
        <f t="shared" si="49"/>
        <v>1.1435406698564594</v>
      </c>
      <c r="F196" s="93">
        <v>2.83</v>
      </c>
      <c r="G196" s="236">
        <v>2.83</v>
      </c>
      <c r="H196" s="180">
        <f t="shared" si="50"/>
        <v>0</v>
      </c>
      <c r="I196" s="236">
        <f t="shared" si="51"/>
        <v>-0.43999999999999995</v>
      </c>
      <c r="J196" s="250">
        <f t="shared" si="52"/>
        <v>0.84452296819787986</v>
      </c>
      <c r="K196" s="99">
        <v>3.36</v>
      </c>
      <c r="L196" s="66">
        <f t="shared" si="53"/>
        <v>-0.96999999999999975</v>
      </c>
      <c r="M196" s="382">
        <f t="shared" si="54"/>
        <v>0.71130952380952384</v>
      </c>
    </row>
    <row r="197" spans="1:14" ht="18" customHeight="1">
      <c r="A197" s="92" t="s">
        <v>34</v>
      </c>
      <c r="B197" s="93">
        <v>1.06</v>
      </c>
      <c r="C197" s="547">
        <v>1.24</v>
      </c>
      <c r="D197" s="368">
        <f t="shared" si="48"/>
        <v>-0.17999999999999994</v>
      </c>
      <c r="E197" s="369">
        <f t="shared" si="49"/>
        <v>0.85483870967741937</v>
      </c>
      <c r="F197" s="93">
        <v>1.24</v>
      </c>
      <c r="G197" s="236">
        <v>1.41</v>
      </c>
      <c r="H197" s="180">
        <f t="shared" si="50"/>
        <v>-0.16999999999999993</v>
      </c>
      <c r="I197" s="236">
        <f t="shared" si="51"/>
        <v>-0.17999999999999994</v>
      </c>
      <c r="J197" s="261">
        <f t="shared" si="52"/>
        <v>0.85483870967741937</v>
      </c>
      <c r="K197" s="99">
        <v>1.77</v>
      </c>
      <c r="L197" s="66">
        <f t="shared" si="53"/>
        <v>-0.71</v>
      </c>
      <c r="M197" s="382">
        <f t="shared" si="54"/>
        <v>0.59887005649717517</v>
      </c>
      <c r="N197" s="81"/>
    </row>
    <row r="198" spans="1:14" ht="18" customHeight="1">
      <c r="A198" s="582" t="s">
        <v>94</v>
      </c>
      <c r="B198" s="591">
        <f>B194-B195-B196-B197</f>
        <v>4.01</v>
      </c>
      <c r="C198" s="592">
        <v>4.16</v>
      </c>
      <c r="D198" s="593">
        <f t="shared" si="48"/>
        <v>-0.15000000000000036</v>
      </c>
      <c r="E198" s="585">
        <f t="shared" si="49"/>
        <v>0.9639423076923076</v>
      </c>
      <c r="F198" s="591">
        <f>F194-F195-F196-F197</f>
        <v>5.01</v>
      </c>
      <c r="G198" s="594">
        <v>5.0599999999999987</v>
      </c>
      <c r="H198" s="595">
        <f t="shared" si="50"/>
        <v>-4.9999999999998934E-2</v>
      </c>
      <c r="I198" s="594">
        <f t="shared" si="51"/>
        <v>-1</v>
      </c>
      <c r="J198" s="587">
        <f t="shared" si="52"/>
        <v>0.80039920159680633</v>
      </c>
      <c r="K198" s="591">
        <f>K194-K195-K196-K197</f>
        <v>5.1899999999999995</v>
      </c>
      <c r="L198" s="596">
        <f t="shared" si="53"/>
        <v>-1.1799999999999997</v>
      </c>
      <c r="M198" s="589">
        <f t="shared" si="54"/>
        <v>0.77263969171483626</v>
      </c>
      <c r="N198" s="590"/>
    </row>
    <row r="199" spans="1:14" ht="18" customHeight="1">
      <c r="A199" s="807" t="s">
        <v>116</v>
      </c>
      <c r="B199" s="120">
        <f>B176-B186-B193</f>
        <v>110.57000000000002</v>
      </c>
      <c r="C199" s="120">
        <f>C176-C186-C193</f>
        <v>110.53999999999998</v>
      </c>
      <c r="D199" s="120">
        <f t="shared" ref="D199:M199" si="55">D176-D186-D193</f>
        <v>3.0000000000041993E-2</v>
      </c>
      <c r="E199" s="288">
        <f t="shared" si="55"/>
        <v>-1.1779943413428571</v>
      </c>
      <c r="F199" s="120">
        <f t="shared" si="55"/>
        <v>134.34000000000003</v>
      </c>
      <c r="G199" s="120">
        <f t="shared" si="55"/>
        <v>133.05000000000001</v>
      </c>
      <c r="H199" s="120">
        <f t="shared" si="55"/>
        <v>1.2900000000000205</v>
      </c>
      <c r="I199" s="120">
        <f t="shared" si="55"/>
        <v>-23.770000000000003</v>
      </c>
      <c r="J199" s="288">
        <f t="shared" si="55"/>
        <v>-1.227031027705564</v>
      </c>
      <c r="K199" s="120">
        <f t="shared" si="55"/>
        <v>136.23999999999995</v>
      </c>
      <c r="L199" s="120">
        <f t="shared" si="55"/>
        <v>-25.669999999999959</v>
      </c>
      <c r="M199" s="288">
        <f t="shared" si="55"/>
        <v>-1.6992133917269652</v>
      </c>
    </row>
    <row r="200" spans="1:14" ht="18" customHeight="1"/>
    <row r="201" spans="1:14" s="96" customFormat="1" ht="18" customHeight="1">
      <c r="A201" s="2" t="s">
        <v>163</v>
      </c>
      <c r="B201"/>
      <c r="C201"/>
      <c r="D201"/>
      <c r="E201" s="288"/>
      <c r="F201"/>
      <c r="G201"/>
      <c r="H201"/>
      <c r="I201"/>
      <c r="J201" s="288"/>
      <c r="K201"/>
      <c r="L201"/>
      <c r="M201" s="288"/>
      <c r="N201"/>
    </row>
    <row r="202" spans="1:14" ht="18" customHeight="1">
      <c r="A202" s="21"/>
      <c r="B202" s="21"/>
      <c r="C202" s="21"/>
      <c r="D202" s="21"/>
      <c r="E202" s="289"/>
      <c r="F202" s="21"/>
      <c r="G202" s="21"/>
      <c r="H202" s="21"/>
      <c r="I202" s="21"/>
      <c r="J202" s="289"/>
      <c r="K202" s="21"/>
      <c r="L202" s="21"/>
      <c r="M202" s="289"/>
    </row>
    <row r="203" spans="1:14" ht="60" customHeight="1">
      <c r="A203" s="111" t="s">
        <v>72</v>
      </c>
      <c r="B203" s="316" t="s">
        <v>276</v>
      </c>
      <c r="C203" s="356" t="s">
        <v>313</v>
      </c>
      <c r="D203" s="357" t="s">
        <v>314</v>
      </c>
      <c r="E203" s="627" t="s">
        <v>315</v>
      </c>
      <c r="F203" s="316" t="s">
        <v>277</v>
      </c>
      <c r="G203" s="113" t="s">
        <v>316</v>
      </c>
      <c r="H203" s="238" t="s">
        <v>317</v>
      </c>
      <c r="I203" s="353" t="s">
        <v>132</v>
      </c>
      <c r="J203" s="290" t="s">
        <v>133</v>
      </c>
      <c r="K203" s="316" t="s">
        <v>164</v>
      </c>
      <c r="L203" s="373" t="s">
        <v>165</v>
      </c>
      <c r="M203" s="631" t="s">
        <v>166</v>
      </c>
    </row>
    <row r="204" spans="1:14" s="555" customFormat="1" ht="18" customHeight="1">
      <c r="A204" s="10"/>
      <c r="B204" s="317" t="s">
        <v>1</v>
      </c>
      <c r="C204" s="20" t="s">
        <v>1</v>
      </c>
      <c r="D204" s="359" t="s">
        <v>1</v>
      </c>
      <c r="E204" s="628" t="s">
        <v>1</v>
      </c>
      <c r="F204" s="319" t="s">
        <v>1</v>
      </c>
      <c r="G204" s="27" t="s">
        <v>1</v>
      </c>
      <c r="H204" s="6"/>
      <c r="I204" s="27" t="s">
        <v>1</v>
      </c>
      <c r="J204" s="291" t="s">
        <v>1</v>
      </c>
      <c r="K204" s="317" t="s">
        <v>1</v>
      </c>
      <c r="L204" s="16" t="s">
        <v>1</v>
      </c>
      <c r="M204" s="632" t="s">
        <v>1</v>
      </c>
      <c r="N204"/>
    </row>
    <row r="205" spans="1:14" ht="18" customHeight="1">
      <c r="A205" s="96" t="s">
        <v>16</v>
      </c>
      <c r="B205" s="428">
        <f>B176/B120</f>
        <v>0.3502265233359248</v>
      </c>
      <c r="C205" s="363">
        <f>C176/C120</f>
        <v>0.34818619410008872</v>
      </c>
      <c r="D205" s="363">
        <f>B205-C205</f>
        <v>2.0403292358360803E-3</v>
      </c>
      <c r="E205" s="363">
        <f>B205/C205</f>
        <v>1.0058598797724001</v>
      </c>
      <c r="F205" s="428">
        <f>F176/F120</f>
        <v>0.37025141361115238</v>
      </c>
      <c r="G205" s="257">
        <f>G176/G120</f>
        <v>0.36795440151994935</v>
      </c>
      <c r="H205" s="277">
        <f>F205-G205</f>
        <v>2.2970120912030323E-3</v>
      </c>
      <c r="I205" s="300">
        <f>B205-F205</f>
        <v>-2.002489027522758E-2</v>
      </c>
      <c r="J205" s="104">
        <f>B205/F205</f>
        <v>0.94591542519738159</v>
      </c>
      <c r="K205" s="431">
        <f>K176/K120</f>
        <v>0.34779491341991337</v>
      </c>
      <c r="L205" s="424">
        <f>B205-K205</f>
        <v>2.4316099160114346E-3</v>
      </c>
      <c r="M205" s="379">
        <f>B205/K205</f>
        <v>1.0069915051146121</v>
      </c>
      <c r="N205" s="97"/>
    </row>
    <row r="206" spans="1:14" ht="18" customHeight="1">
      <c r="A206" s="96" t="s">
        <v>17</v>
      </c>
      <c r="B206" s="429">
        <f t="shared" ref="B206:C215" si="56">B177/(B121+B37)</f>
        <v>0.43105485232067509</v>
      </c>
      <c r="C206" s="363">
        <f t="shared" si="56"/>
        <v>0.43105485232067509</v>
      </c>
      <c r="D206" s="363">
        <f t="shared" ref="D206:D226" si="57">B206-C206</f>
        <v>0</v>
      </c>
      <c r="E206" s="363">
        <f t="shared" ref="E206:E226" si="58">B206/C206</f>
        <v>1</v>
      </c>
      <c r="F206" s="429">
        <f t="shared" ref="F206:G215" si="59">F177/(F121+F37)</f>
        <v>0.55627786032689441</v>
      </c>
      <c r="G206" s="258">
        <f t="shared" si="59"/>
        <v>0.55627786032689441</v>
      </c>
      <c r="H206" s="259">
        <f t="shared" ref="H206:H226" si="60">F206-G206</f>
        <v>0</v>
      </c>
      <c r="I206" s="300">
        <f t="shared" ref="I206:I226" si="61">B206-F206</f>
        <v>-0.12522300800621933</v>
      </c>
      <c r="J206" s="104">
        <f t="shared" ref="J206:J226" si="62">B206/F206</f>
        <v>0.77489126039883638</v>
      </c>
      <c r="K206" s="431">
        <f t="shared" ref="K206:K215" si="63">K177/(K121+K37)</f>
        <v>0.53142573602381749</v>
      </c>
      <c r="L206" s="424">
        <f t="shared" ref="L206:L225" si="64">B206-K206</f>
        <v>-0.1003708837031424</v>
      </c>
      <c r="M206" s="379">
        <f t="shared" ref="M206:M226" si="65">B206/K206</f>
        <v>0.81112904983840683</v>
      </c>
      <c r="N206" s="97"/>
    </row>
    <row r="207" spans="1:14" ht="18" customHeight="1">
      <c r="A207" s="347" t="s">
        <v>18</v>
      </c>
      <c r="B207" s="430">
        <f t="shared" si="56"/>
        <v>0.27165086787758719</v>
      </c>
      <c r="C207" s="366">
        <f t="shared" si="56"/>
        <v>0.26890920816251324</v>
      </c>
      <c r="D207" s="366">
        <f t="shared" si="57"/>
        <v>2.7416597150739519E-3</v>
      </c>
      <c r="E207" s="366">
        <f t="shared" si="58"/>
        <v>1.0101954846909409</v>
      </c>
      <c r="F207" s="430">
        <f t="shared" si="59"/>
        <v>0.281396794694667</v>
      </c>
      <c r="G207" s="409">
        <f t="shared" si="59"/>
        <v>0.27915815096332697</v>
      </c>
      <c r="H207" s="404">
        <f t="shared" si="60"/>
        <v>2.2386437313400287E-3</v>
      </c>
      <c r="I207" s="421">
        <f t="shared" si="61"/>
        <v>-9.7459268170798086E-3</v>
      </c>
      <c r="J207" s="351">
        <f t="shared" si="62"/>
        <v>0.96536589257296002</v>
      </c>
      <c r="K207" s="432">
        <f t="shared" si="63"/>
        <v>0.26095025983667408</v>
      </c>
      <c r="L207" s="425">
        <f t="shared" si="64"/>
        <v>1.0700608040913107E-2</v>
      </c>
      <c r="M207" s="381">
        <f t="shared" si="65"/>
        <v>1.0410063130330298</v>
      </c>
      <c r="N207" s="97"/>
    </row>
    <row r="208" spans="1:14" ht="18" customHeight="1">
      <c r="A208" s="96" t="s">
        <v>19</v>
      </c>
      <c r="B208" s="429">
        <f t="shared" si="56"/>
        <v>8.7415730337078654E-2</v>
      </c>
      <c r="C208" s="363">
        <f t="shared" si="56"/>
        <v>8.1725211204979997E-2</v>
      </c>
      <c r="D208" s="363">
        <f t="shared" si="57"/>
        <v>5.6905191320986565E-3</v>
      </c>
      <c r="E208" s="363">
        <f t="shared" si="58"/>
        <v>1.0696299103813378</v>
      </c>
      <c r="F208" s="429">
        <f t="shared" si="59"/>
        <v>0.119762616572219</v>
      </c>
      <c r="G208" s="258">
        <f t="shared" si="59"/>
        <v>0.11402300892817484</v>
      </c>
      <c r="H208" s="259">
        <f t="shared" si="60"/>
        <v>5.739607644044159E-3</v>
      </c>
      <c r="I208" s="300">
        <f t="shared" si="61"/>
        <v>-3.2346886235140343E-2</v>
      </c>
      <c r="J208" s="104">
        <f t="shared" si="62"/>
        <v>0.7299083206349738</v>
      </c>
      <c r="K208" s="431">
        <f t="shared" si="63"/>
        <v>0.10006370779358675</v>
      </c>
      <c r="L208" s="424">
        <f t="shared" si="64"/>
        <v>-1.26479774565081E-2</v>
      </c>
      <c r="M208" s="379">
        <f t="shared" si="65"/>
        <v>0.87360075160718031</v>
      </c>
      <c r="N208" s="96"/>
    </row>
    <row r="209" spans="1:14" ht="18" customHeight="1">
      <c r="A209" s="3" t="s">
        <v>20</v>
      </c>
      <c r="B209" s="467">
        <f t="shared" si="56"/>
        <v>1.5577889447236181E-2</v>
      </c>
      <c r="C209" s="369">
        <f t="shared" si="56"/>
        <v>1.5577889447236181E-2</v>
      </c>
      <c r="D209" s="369">
        <f t="shared" si="57"/>
        <v>0</v>
      </c>
      <c r="E209" s="369">
        <f t="shared" si="58"/>
        <v>1</v>
      </c>
      <c r="F209" s="467">
        <f t="shared" si="59"/>
        <v>3.9886039886039878E-2</v>
      </c>
      <c r="G209" s="260">
        <f t="shared" si="59"/>
        <v>3.9886039886039878E-2</v>
      </c>
      <c r="H209" s="261">
        <f t="shared" si="60"/>
        <v>0</v>
      </c>
      <c r="I209" s="422">
        <f t="shared" si="61"/>
        <v>-2.4308150438803695E-2</v>
      </c>
      <c r="J209" s="7">
        <f t="shared" si="62"/>
        <v>0.39055994256999294</v>
      </c>
      <c r="K209" s="433">
        <f t="shared" si="63"/>
        <v>1.3171759747102213E-2</v>
      </c>
      <c r="L209" s="426">
        <f t="shared" si="64"/>
        <v>2.4061297001339681E-3</v>
      </c>
      <c r="M209" s="382">
        <f t="shared" si="65"/>
        <v>1.1826733668341709</v>
      </c>
    </row>
    <row r="210" spans="1:14" s="96" customFormat="1" ht="18" customHeight="1">
      <c r="A210" s="3" t="s">
        <v>21</v>
      </c>
      <c r="B210" s="467">
        <f t="shared" si="56"/>
        <v>0.18287037037037038</v>
      </c>
      <c r="C210" s="369">
        <f t="shared" si="56"/>
        <v>0.12240663900414937</v>
      </c>
      <c r="D210" s="369">
        <f t="shared" si="57"/>
        <v>6.0463731366221005E-2</v>
      </c>
      <c r="E210" s="369">
        <f t="shared" si="58"/>
        <v>1.4939579409918393</v>
      </c>
      <c r="F210" s="467">
        <f t="shared" si="59"/>
        <v>0.24793388429752067</v>
      </c>
      <c r="G210" s="260">
        <f t="shared" si="59"/>
        <v>0.2199281867145422</v>
      </c>
      <c r="H210" s="261">
        <f t="shared" si="60"/>
        <v>2.8005697582978467E-2</v>
      </c>
      <c r="I210" s="422">
        <f t="shared" si="61"/>
        <v>-6.506351392715029E-2</v>
      </c>
      <c r="J210" s="7">
        <f t="shared" si="62"/>
        <v>0.73757716049382716</v>
      </c>
      <c r="K210" s="433">
        <f t="shared" si="63"/>
        <v>0.19009637753406447</v>
      </c>
      <c r="L210" s="426">
        <f t="shared" si="64"/>
        <v>-7.2260071636940926E-3</v>
      </c>
      <c r="M210" s="382">
        <f t="shared" si="65"/>
        <v>0.9619876651126652</v>
      </c>
      <c r="N210"/>
    </row>
    <row r="211" spans="1:14" ht="18" customHeight="1">
      <c r="A211" s="3" t="s">
        <v>22</v>
      </c>
      <c r="B211" s="467">
        <f t="shared" si="56"/>
        <v>0.15545454545454546</v>
      </c>
      <c r="C211" s="369">
        <f t="shared" si="56"/>
        <v>0.14778761061946902</v>
      </c>
      <c r="D211" s="369">
        <f t="shared" si="57"/>
        <v>7.6669348350764388E-3</v>
      </c>
      <c r="E211" s="369">
        <f t="shared" si="58"/>
        <v>1.0518780620577028</v>
      </c>
      <c r="F211" s="467">
        <f t="shared" si="59"/>
        <v>0.19864995178399228</v>
      </c>
      <c r="G211" s="260">
        <f t="shared" si="59"/>
        <v>0.18980891719745221</v>
      </c>
      <c r="H211" s="261">
        <f t="shared" si="60"/>
        <v>8.8410345865400641E-3</v>
      </c>
      <c r="I211" s="422">
        <f t="shared" si="61"/>
        <v>-4.3195406329446823E-2</v>
      </c>
      <c r="J211" s="7">
        <f t="shared" si="62"/>
        <v>0.78255516328331864</v>
      </c>
      <c r="K211" s="433">
        <f t="shared" si="63"/>
        <v>0.22157622739018087</v>
      </c>
      <c r="L211" s="426">
        <f t="shared" si="64"/>
        <v>-6.6121681935635418E-2</v>
      </c>
      <c r="M211" s="382">
        <f t="shared" si="65"/>
        <v>0.70158494566657836</v>
      </c>
    </row>
    <row r="212" spans="1:14" ht="18" customHeight="1">
      <c r="A212" s="34" t="s">
        <v>54</v>
      </c>
      <c r="B212" s="468">
        <f t="shared" si="56"/>
        <v>6.7972972972972973E-2</v>
      </c>
      <c r="C212" s="372">
        <f t="shared" si="56"/>
        <v>6.8843537414965975E-2</v>
      </c>
      <c r="D212" s="372">
        <f t="shared" si="57"/>
        <v>-8.7056444199300198E-4</v>
      </c>
      <c r="E212" s="372">
        <f t="shared" si="58"/>
        <v>0.98735444931097116</v>
      </c>
      <c r="F212" s="468">
        <f t="shared" si="59"/>
        <v>9.4742321707444038E-2</v>
      </c>
      <c r="G212" s="262">
        <f t="shared" si="59"/>
        <v>9.1747888239116296E-2</v>
      </c>
      <c r="H212" s="255">
        <f t="shared" si="60"/>
        <v>2.9944334683277424E-3</v>
      </c>
      <c r="I212" s="423">
        <f t="shared" si="61"/>
        <v>-2.6769348734471066E-2</v>
      </c>
      <c r="J212" s="22">
        <f t="shared" si="62"/>
        <v>0.71745099495099496</v>
      </c>
      <c r="K212" s="434">
        <f t="shared" si="63"/>
        <v>6.9034291964228264E-2</v>
      </c>
      <c r="L212" s="427">
        <f t="shared" si="64"/>
        <v>-1.0613189912552917E-3</v>
      </c>
      <c r="M212" s="384">
        <f t="shared" si="65"/>
        <v>0.9846262058890205</v>
      </c>
    </row>
    <row r="213" spans="1:14" s="81" customFormat="1" ht="18" customHeight="1">
      <c r="A213" s="96" t="s">
        <v>23</v>
      </c>
      <c r="B213" s="429">
        <f t="shared" si="56"/>
        <v>0.58954302181967888</v>
      </c>
      <c r="C213" s="363">
        <f t="shared" si="56"/>
        <v>0.59555144286791417</v>
      </c>
      <c r="D213" s="363">
        <f t="shared" si="57"/>
        <v>-6.0084210482352907E-3</v>
      </c>
      <c r="E213" s="363">
        <f t="shared" si="58"/>
        <v>0.98991116364473675</v>
      </c>
      <c r="F213" s="429">
        <f t="shared" si="59"/>
        <v>0.58892877252252251</v>
      </c>
      <c r="G213" s="258">
        <f t="shared" si="59"/>
        <v>0.58908247857243223</v>
      </c>
      <c r="H213" s="259">
        <f t="shared" si="60"/>
        <v>-1.537060499097187E-4</v>
      </c>
      <c r="I213" s="300">
        <f t="shared" si="61"/>
        <v>6.1424929715636623E-4</v>
      </c>
      <c r="J213" s="104">
        <f t="shared" si="62"/>
        <v>1.0010429942054375</v>
      </c>
      <c r="K213" s="431">
        <f t="shared" si="63"/>
        <v>0.54743055064678015</v>
      </c>
      <c r="L213" s="424">
        <f t="shared" si="64"/>
        <v>4.2112471172898736E-2</v>
      </c>
      <c r="M213" s="379">
        <f t="shared" si="65"/>
        <v>1.0769275136784813</v>
      </c>
      <c r="N213" s="96"/>
    </row>
    <row r="214" spans="1:14" s="590" customFormat="1" ht="18" customHeight="1">
      <c r="A214" s="3" t="s">
        <v>24</v>
      </c>
      <c r="B214" s="467">
        <f t="shared" si="56"/>
        <v>8.629032258064516E-2</v>
      </c>
      <c r="C214" s="369">
        <f t="shared" si="56"/>
        <v>8.629032258064516E-2</v>
      </c>
      <c r="D214" s="369">
        <f t="shared" si="57"/>
        <v>0</v>
      </c>
      <c r="E214" s="369">
        <f t="shared" si="58"/>
        <v>1</v>
      </c>
      <c r="F214" s="467">
        <f t="shared" si="59"/>
        <v>0.10367346938775511</v>
      </c>
      <c r="G214" s="260">
        <f t="shared" si="59"/>
        <v>0.10367346938775511</v>
      </c>
      <c r="H214" s="261">
        <f t="shared" si="60"/>
        <v>0</v>
      </c>
      <c r="I214" s="422">
        <f t="shared" si="61"/>
        <v>-1.738314680710995E-2</v>
      </c>
      <c r="J214" s="7">
        <f t="shared" si="62"/>
        <v>0.83232791465582923</v>
      </c>
      <c r="K214" s="433">
        <f t="shared" si="63"/>
        <v>0.17628705148205928</v>
      </c>
      <c r="L214" s="426">
        <f t="shared" si="64"/>
        <v>-8.9996728901414122E-2</v>
      </c>
      <c r="M214" s="382">
        <f t="shared" si="65"/>
        <v>0.48948758207250925</v>
      </c>
      <c r="N214"/>
    </row>
    <row r="215" spans="1:14" ht="18" customHeight="1">
      <c r="A215" s="3" t="s">
        <v>25</v>
      </c>
      <c r="B215" s="467">
        <f t="shared" si="56"/>
        <v>1.1048701298701298</v>
      </c>
      <c r="C215" s="369">
        <f t="shared" si="56"/>
        <v>1.1048701298701298</v>
      </c>
      <c r="D215" s="369">
        <f t="shared" si="57"/>
        <v>0</v>
      </c>
      <c r="E215" s="369">
        <f t="shared" si="58"/>
        <v>1</v>
      </c>
      <c r="F215" s="467">
        <f t="shared" si="59"/>
        <v>1.0747457627118644</v>
      </c>
      <c r="G215" s="260">
        <f t="shared" si="59"/>
        <v>1.0747457627118644</v>
      </c>
      <c r="H215" s="261">
        <f t="shared" si="60"/>
        <v>0</v>
      </c>
      <c r="I215" s="422">
        <f t="shared" si="61"/>
        <v>3.0124367158265386E-2</v>
      </c>
      <c r="J215" s="7">
        <f t="shared" si="62"/>
        <v>1.0280292960469588</v>
      </c>
      <c r="K215" s="433">
        <f t="shared" si="63"/>
        <v>0.9312368972746331</v>
      </c>
      <c r="L215" s="426">
        <f t="shared" si="64"/>
        <v>0.17363323259549668</v>
      </c>
      <c r="M215" s="382">
        <f t="shared" si="65"/>
        <v>1.1864544168123636</v>
      </c>
    </row>
    <row r="216" spans="1:14" ht="18" customHeight="1">
      <c r="A216" s="555" t="s">
        <v>97</v>
      </c>
      <c r="B216" s="556">
        <f>(B176-B186)/(B120-B130)</f>
        <v>0.20057366278883446</v>
      </c>
      <c r="C216" s="557">
        <f>(C176-C186)/(C120-C130)</f>
        <v>0.1975745488467848</v>
      </c>
      <c r="D216" s="557">
        <f t="shared" si="57"/>
        <v>2.9991139420496582E-3</v>
      </c>
      <c r="E216" s="557">
        <f>B216/C216</f>
        <v>1.0151796572967271</v>
      </c>
      <c r="F216" s="556">
        <f>(F176-F186)/(F120-F130)</f>
        <v>0.23643851861348381</v>
      </c>
      <c r="G216" s="558">
        <f>(G176-G186)/(G120-G130)</f>
        <v>0.23395133812167068</v>
      </c>
      <c r="H216" s="559">
        <f>F216-G216</f>
        <v>2.4871804918131235E-3</v>
      </c>
      <c r="I216" s="558">
        <f t="shared" si="61"/>
        <v>-3.586485582464935E-2</v>
      </c>
      <c r="J216" s="560">
        <f t="shared" si="62"/>
        <v>0.84831212767290609</v>
      </c>
      <c r="K216" s="556">
        <f>(K176-K186)/(K120-K130)</f>
        <v>0.23528274528757848</v>
      </c>
      <c r="L216" s="561">
        <f>B216-K216</f>
        <v>-3.4709082498744021E-2</v>
      </c>
      <c r="M216" s="562">
        <f>B216/K216</f>
        <v>0.85247926933052298</v>
      </c>
      <c r="N216" s="555"/>
    </row>
    <row r="217" spans="1:14" ht="18" customHeight="1">
      <c r="A217" s="3" t="s">
        <v>26</v>
      </c>
      <c r="B217" s="467">
        <f t="shared" ref="B217:C226" si="66">B189/(B133+B49)</f>
        <v>0.22800897084475455</v>
      </c>
      <c r="C217" s="369">
        <f t="shared" si="66"/>
        <v>0.24191944306315269</v>
      </c>
      <c r="D217" s="369">
        <f t="shared" si="57"/>
        <v>-1.391047221839814E-2</v>
      </c>
      <c r="E217" s="369">
        <f t="shared" si="58"/>
        <v>0.94249956910339439</v>
      </c>
      <c r="F217" s="467">
        <f t="shared" ref="F217:G226" si="67">F189/(F133+F49)</f>
        <v>0.31836528758829463</v>
      </c>
      <c r="G217" s="260">
        <f t="shared" si="67"/>
        <v>0.31756416708605933</v>
      </c>
      <c r="H217" s="261">
        <f t="shared" si="60"/>
        <v>8.011205022352974E-4</v>
      </c>
      <c r="I217" s="422">
        <f t="shared" si="61"/>
        <v>-9.0356316743540083E-2</v>
      </c>
      <c r="J217" s="7">
        <f t="shared" si="62"/>
        <v>0.71618665644105162</v>
      </c>
      <c r="K217" s="433">
        <f t="shared" ref="K217:K226" si="68">K189/(K133+K49)</f>
        <v>0.40882967607105536</v>
      </c>
      <c r="L217" s="426">
        <f t="shared" si="64"/>
        <v>-0.18082070522630081</v>
      </c>
      <c r="M217" s="382">
        <f t="shared" si="65"/>
        <v>0.55771139961260097</v>
      </c>
    </row>
    <row r="218" spans="1:14" ht="18" customHeight="1">
      <c r="A218" s="3" t="s">
        <v>27</v>
      </c>
      <c r="B218" s="467">
        <f t="shared" si="66"/>
        <v>0.32303069328182016</v>
      </c>
      <c r="C218" s="369">
        <f t="shared" si="66"/>
        <v>0.32139794168096053</v>
      </c>
      <c r="D218" s="369">
        <f t="shared" si="57"/>
        <v>1.6327516008596277E-3</v>
      </c>
      <c r="E218" s="369">
        <f t="shared" si="58"/>
        <v>1.0050801557481048</v>
      </c>
      <c r="F218" s="467">
        <f t="shared" si="67"/>
        <v>0.31838955386289447</v>
      </c>
      <c r="G218" s="260">
        <f t="shared" si="67"/>
        <v>0.31633760034714686</v>
      </c>
      <c r="H218" s="261">
        <f t="shared" si="60"/>
        <v>2.0519535157476065E-3</v>
      </c>
      <c r="I218" s="422">
        <f t="shared" si="61"/>
        <v>4.6411394189256883E-3</v>
      </c>
      <c r="J218" s="7">
        <f t="shared" si="62"/>
        <v>1.0145769211414652</v>
      </c>
      <c r="K218" s="433">
        <f t="shared" si="68"/>
        <v>0.30784574468085107</v>
      </c>
      <c r="L218" s="426">
        <f t="shared" si="64"/>
        <v>1.5184948600969084E-2</v>
      </c>
      <c r="M218" s="382">
        <f t="shared" si="65"/>
        <v>1.0493264853042279</v>
      </c>
    </row>
    <row r="219" spans="1:14" ht="18" customHeight="1">
      <c r="A219" s="3" t="s">
        <v>28</v>
      </c>
      <c r="B219" s="467">
        <f t="shared" si="66"/>
        <v>0.17509433962264151</v>
      </c>
      <c r="C219" s="369">
        <f t="shared" si="66"/>
        <v>0.17509433962264151</v>
      </c>
      <c r="D219" s="369">
        <f t="shared" si="57"/>
        <v>0</v>
      </c>
      <c r="E219" s="369">
        <f t="shared" si="58"/>
        <v>1</v>
      </c>
      <c r="F219" s="467">
        <f t="shared" si="67"/>
        <v>0.18435114503816794</v>
      </c>
      <c r="G219" s="260">
        <f t="shared" si="67"/>
        <v>0.18435114503816794</v>
      </c>
      <c r="H219" s="261">
        <f t="shared" si="60"/>
        <v>0</v>
      </c>
      <c r="I219" s="422">
        <f t="shared" si="61"/>
        <v>-9.2568054155264257E-3</v>
      </c>
      <c r="J219" s="7">
        <f t="shared" si="62"/>
        <v>0.94978710105863517</v>
      </c>
      <c r="K219" s="433">
        <f t="shared" si="68"/>
        <v>0.17330677290836652</v>
      </c>
      <c r="L219" s="426">
        <f t="shared" si="64"/>
        <v>1.7875667142749907E-3</v>
      </c>
      <c r="M219" s="382">
        <f t="shared" si="65"/>
        <v>1.0103144654088052</v>
      </c>
    </row>
    <row r="220" spans="1:14" ht="18" customHeight="1">
      <c r="A220" s="92" t="s">
        <v>29</v>
      </c>
      <c r="B220" s="467">
        <f t="shared" si="66"/>
        <v>0.15574374079528719</v>
      </c>
      <c r="C220" s="369">
        <f t="shared" si="66"/>
        <v>0.2013888888888889</v>
      </c>
      <c r="D220" s="369">
        <f t="shared" si="57"/>
        <v>-4.5645148093601706E-2</v>
      </c>
      <c r="E220" s="369">
        <f t="shared" si="58"/>
        <v>0.77334823015590881</v>
      </c>
      <c r="F220" s="467">
        <f t="shared" si="67"/>
        <v>0.19629349470499244</v>
      </c>
      <c r="G220" s="260">
        <f t="shared" si="67"/>
        <v>0.20456245325355271</v>
      </c>
      <c r="H220" s="261">
        <f t="shared" si="60"/>
        <v>-8.2689585485602735E-3</v>
      </c>
      <c r="I220" s="422">
        <f t="shared" si="61"/>
        <v>-4.054975390970525E-2</v>
      </c>
      <c r="J220" s="24">
        <f t="shared" si="62"/>
        <v>0.79342283364689659</v>
      </c>
      <c r="K220" s="433">
        <f t="shared" si="68"/>
        <v>0.21177802944507365</v>
      </c>
      <c r="L220" s="426">
        <f t="shared" si="64"/>
        <v>-5.6034288649786462E-2</v>
      </c>
      <c r="M220" s="382">
        <f t="shared" si="65"/>
        <v>0.73541028407614206</v>
      </c>
    </row>
    <row r="221" spans="1:14" ht="18" customHeight="1">
      <c r="A221" s="34" t="s">
        <v>30</v>
      </c>
      <c r="B221" s="468">
        <f t="shared" si="66"/>
        <v>0.14822335025380709</v>
      </c>
      <c r="C221" s="682">
        <f t="shared" si="66"/>
        <v>0.125</v>
      </c>
      <c r="D221" s="372">
        <f t="shared" si="57"/>
        <v>2.322335025380709E-2</v>
      </c>
      <c r="E221" s="372">
        <f t="shared" si="58"/>
        <v>1.1857868020304567</v>
      </c>
      <c r="F221" s="468">
        <f t="shared" si="67"/>
        <v>0.13711436584605796</v>
      </c>
      <c r="G221" s="262">
        <f t="shared" si="67"/>
        <v>0.13711436584605796</v>
      </c>
      <c r="H221" s="255">
        <f t="shared" si="60"/>
        <v>0</v>
      </c>
      <c r="I221" s="423">
        <f t="shared" si="61"/>
        <v>1.1108984407749128E-2</v>
      </c>
      <c r="J221" s="22">
        <f t="shared" si="62"/>
        <v>1.0810198431010614</v>
      </c>
      <c r="K221" s="434">
        <f t="shared" si="68"/>
        <v>0.10036870135190497</v>
      </c>
      <c r="L221" s="427">
        <f t="shared" si="64"/>
        <v>4.7854648901902122E-2</v>
      </c>
      <c r="M221" s="384">
        <f t="shared" si="65"/>
        <v>1.476788563140992</v>
      </c>
    </row>
    <row r="222" spans="1:14" ht="18" customHeight="1">
      <c r="A222" s="96" t="s">
        <v>31</v>
      </c>
      <c r="B222" s="429">
        <f t="shared" si="66"/>
        <v>0.10208734059984327</v>
      </c>
      <c r="C222" s="369">
        <f t="shared" si="66"/>
        <v>8.9416721144766467E-2</v>
      </c>
      <c r="D222" s="363">
        <f t="shared" si="57"/>
        <v>1.2670619455076804E-2</v>
      </c>
      <c r="E222" s="363">
        <f t="shared" si="58"/>
        <v>1.1417030203395957</v>
      </c>
      <c r="F222" s="429">
        <f t="shared" si="67"/>
        <v>0.1315442437030199</v>
      </c>
      <c r="G222" s="258">
        <f t="shared" si="67"/>
        <v>0.12099039655059776</v>
      </c>
      <c r="H222" s="259">
        <f t="shared" si="60"/>
        <v>1.0553847152422136E-2</v>
      </c>
      <c r="I222" s="300">
        <f t="shared" si="61"/>
        <v>-2.9456903103176627E-2</v>
      </c>
      <c r="J222" s="104">
        <f t="shared" si="62"/>
        <v>0.77606847495600162</v>
      </c>
      <c r="K222" s="431">
        <f t="shared" si="68"/>
        <v>0.15893890433606372</v>
      </c>
      <c r="L222" s="424">
        <f t="shared" si="64"/>
        <v>-5.6851563736220453E-2</v>
      </c>
      <c r="M222" s="379">
        <f t="shared" si="65"/>
        <v>0.64230555147144885</v>
      </c>
      <c r="N222" s="96"/>
    </row>
    <row r="223" spans="1:14" ht="18" customHeight="1">
      <c r="A223" s="3" t="s">
        <v>32</v>
      </c>
      <c r="B223" s="467">
        <f t="shared" si="66"/>
        <v>9.0993377483443716E-2</v>
      </c>
      <c r="C223" s="369">
        <f t="shared" si="66"/>
        <v>6.6027397260273971E-2</v>
      </c>
      <c r="D223" s="369">
        <f t="shared" si="57"/>
        <v>2.4965980223169745E-2</v>
      </c>
      <c r="E223" s="369">
        <f t="shared" si="58"/>
        <v>1.3781154681102472</v>
      </c>
      <c r="F223" s="467">
        <f t="shared" si="67"/>
        <v>0.12725357059236711</v>
      </c>
      <c r="G223" s="260">
        <f t="shared" si="67"/>
        <v>0.10597701149425288</v>
      </c>
      <c r="H223" s="261">
        <f t="shared" si="60"/>
        <v>2.1276559098114226E-2</v>
      </c>
      <c r="I223" s="422">
        <f t="shared" si="61"/>
        <v>-3.6260193108923394E-2</v>
      </c>
      <c r="J223" s="7">
        <f t="shared" si="62"/>
        <v>0.71505559380273809</v>
      </c>
      <c r="K223" s="433">
        <f t="shared" si="68"/>
        <v>0.15971095708597552</v>
      </c>
      <c r="L223" s="426">
        <f t="shared" si="64"/>
        <v>-6.8717579602531803E-2</v>
      </c>
      <c r="M223" s="382">
        <f t="shared" si="65"/>
        <v>0.56973785107592967</v>
      </c>
    </row>
    <row r="224" spans="1:14" ht="18" customHeight="1">
      <c r="A224" s="3" t="s">
        <v>33</v>
      </c>
      <c r="B224" s="467">
        <f t="shared" si="66"/>
        <v>0.15419354838709678</v>
      </c>
      <c r="C224" s="369">
        <f t="shared" si="66"/>
        <v>0.13660130718954247</v>
      </c>
      <c r="D224" s="369">
        <f t="shared" si="57"/>
        <v>1.7592241197554315E-2</v>
      </c>
      <c r="E224" s="369">
        <f t="shared" si="58"/>
        <v>1.1287853063744406</v>
      </c>
      <c r="F224" s="467">
        <f t="shared" si="67"/>
        <v>0.18376623376623377</v>
      </c>
      <c r="G224" s="260">
        <f t="shared" si="67"/>
        <v>0.18376623376623377</v>
      </c>
      <c r="H224" s="261">
        <f t="shared" si="60"/>
        <v>0</v>
      </c>
      <c r="I224" s="422">
        <f t="shared" si="61"/>
        <v>-2.9572685379136987E-2</v>
      </c>
      <c r="J224" s="7">
        <f t="shared" si="62"/>
        <v>0.83907443291918393</v>
      </c>
      <c r="K224" s="433">
        <f t="shared" si="68"/>
        <v>0.23496503496503496</v>
      </c>
      <c r="L224" s="426">
        <f t="shared" si="64"/>
        <v>-8.0771486577938173E-2</v>
      </c>
      <c r="M224" s="382">
        <f t="shared" si="65"/>
        <v>0.65624039938556078</v>
      </c>
    </row>
    <row r="225" spans="1:14" ht="18" customHeight="1">
      <c r="A225" s="92" t="s">
        <v>34</v>
      </c>
      <c r="B225" s="467">
        <f t="shared" si="66"/>
        <v>4.1245136186770434E-2</v>
      </c>
      <c r="C225" s="369">
        <f t="shared" si="66"/>
        <v>4.8249027237354088E-2</v>
      </c>
      <c r="D225" s="369">
        <f t="shared" si="57"/>
        <v>-7.0038910505836535E-3</v>
      </c>
      <c r="E225" s="369">
        <f t="shared" si="58"/>
        <v>0.85483870967741948</v>
      </c>
      <c r="F225" s="467">
        <f t="shared" si="67"/>
        <v>4.4960116026105869E-2</v>
      </c>
      <c r="G225" s="260">
        <f t="shared" si="67"/>
        <v>5.1459854014598537E-2</v>
      </c>
      <c r="H225" s="261">
        <f t="shared" si="60"/>
        <v>-6.4997379884926682E-3</v>
      </c>
      <c r="I225" s="422">
        <f t="shared" si="61"/>
        <v>-3.7149798393354347E-3</v>
      </c>
      <c r="J225" s="24">
        <f t="shared" si="62"/>
        <v>0.91737165808961996</v>
      </c>
      <c r="K225" s="433">
        <f t="shared" si="68"/>
        <v>6.2302006335797258E-2</v>
      </c>
      <c r="L225" s="426">
        <f t="shared" si="64"/>
        <v>-2.1056870149026824E-2</v>
      </c>
      <c r="M225" s="382">
        <f t="shared" si="65"/>
        <v>0.66201938930290849</v>
      </c>
      <c r="N225" s="81"/>
    </row>
    <row r="226" spans="1:14" ht="18" customHeight="1">
      <c r="A226" s="582" t="s">
        <v>94</v>
      </c>
      <c r="B226" s="583">
        <f t="shared" si="66"/>
        <v>0.16941275876637088</v>
      </c>
      <c r="C226" s="584">
        <f t="shared" si="66"/>
        <v>0.17574989438107308</v>
      </c>
      <c r="D226" s="585">
        <f t="shared" si="57"/>
        <v>-6.3371356147021995E-3</v>
      </c>
      <c r="E226" s="585">
        <f t="shared" si="58"/>
        <v>0.96394230769230749</v>
      </c>
      <c r="F226" s="583">
        <f t="shared" si="67"/>
        <v>0.21539122957867587</v>
      </c>
      <c r="G226" s="586">
        <f t="shared" si="67"/>
        <v>0.21744735711216157</v>
      </c>
      <c r="H226" s="587">
        <f t="shared" si="60"/>
        <v>-2.056127533485691E-3</v>
      </c>
      <c r="I226" s="586">
        <f t="shared" si="61"/>
        <v>-4.5978470812304995E-2</v>
      </c>
      <c r="J226" s="587">
        <f t="shared" si="62"/>
        <v>0.78653508361392932</v>
      </c>
      <c r="K226" s="583">
        <f t="shared" si="68"/>
        <v>0.23015521064301542</v>
      </c>
      <c r="L226" s="588">
        <f>B226-K226</f>
        <v>-6.0742451876644538E-2</v>
      </c>
      <c r="M226" s="589">
        <f t="shared" si="65"/>
        <v>0.73608048365735357</v>
      </c>
      <c r="N226" s="590"/>
    </row>
    <row r="227" spans="1:14" ht="18" customHeight="1">
      <c r="A227" s="807" t="s">
        <v>117</v>
      </c>
      <c r="B227" s="808">
        <f>B199/(B120-B130-B137)</f>
        <v>0.21018514998289176</v>
      </c>
      <c r="C227" s="288">
        <f t="shared" ref="C227:M227" si="69">C199/(C120-C130-C137)</f>
        <v>0.21105892236605944</v>
      </c>
      <c r="D227" s="288">
        <f t="shared" si="69"/>
        <v>1.2931034482777076E-2</v>
      </c>
      <c r="E227" s="288">
        <f t="shared" si="69"/>
        <v>1.1816804394679621</v>
      </c>
      <c r="F227" s="288">
        <f t="shared" si="69"/>
        <v>0.25434510962171997</v>
      </c>
      <c r="G227" s="288">
        <f t="shared" si="69"/>
        <v>0.25136973361042891</v>
      </c>
      <c r="H227" s="288">
        <f t="shared" si="69"/>
        <v>-1.151785714285728</v>
      </c>
      <c r="I227" s="288">
        <f t="shared" si="69"/>
        <v>11.212264150943149</v>
      </c>
      <c r="J227" s="288">
        <f t="shared" si="69"/>
        <v>1.1591464439797055</v>
      </c>
      <c r="K227" s="288">
        <f t="shared" si="69"/>
        <v>0.2602085641162763</v>
      </c>
      <c r="L227" s="288">
        <f t="shared" si="69"/>
        <v>-10.350806451613286</v>
      </c>
      <c r="M227" s="288">
        <f t="shared" si="69"/>
        <v>1.6508171810043271</v>
      </c>
    </row>
    <row r="228" spans="1:14" ht="18" customHeight="1"/>
    <row r="229" spans="1:14" ht="18" customHeight="1"/>
    <row r="230" spans="1:14" ht="18" customHeight="1"/>
    <row r="231" spans="1:14" ht="18" customHeight="1"/>
  </sheetData>
  <pageMargins left="0.7" right="0.7" top="0.75" bottom="0.75" header="0.3" footer="0.3"/>
  <pageSetup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"/>
  <sheetViews>
    <sheetView zoomScale="90" zoomScaleNormal="90" workbookViewId="0">
      <selection activeCell="B197" sqref="B197"/>
    </sheetView>
  </sheetViews>
  <sheetFormatPr defaultRowHeight="13.2"/>
  <cols>
    <col min="1" max="1" width="35.6640625" style="18" customWidth="1"/>
    <col min="2" max="9" width="15.6640625" customWidth="1"/>
    <col min="10" max="11" width="15.6640625" style="120" customWidth="1"/>
    <col min="12" max="13" width="15.6640625" customWidth="1"/>
  </cols>
  <sheetData>
    <row r="1" spans="1:13" ht="21">
      <c r="A1" s="476" t="s">
        <v>230</v>
      </c>
    </row>
    <row r="3" spans="1:13" ht="15.6">
      <c r="A3" s="477" t="s">
        <v>231</v>
      </c>
    </row>
    <row r="4" spans="1:13">
      <c r="A4" s="478"/>
      <c r="B4" s="21"/>
      <c r="C4" s="21"/>
      <c r="D4" s="21"/>
      <c r="E4" s="21"/>
      <c r="F4" s="21"/>
      <c r="G4" s="21"/>
      <c r="H4" s="21"/>
      <c r="I4" s="21"/>
      <c r="J4" s="121"/>
      <c r="K4" s="121"/>
      <c r="L4" s="21"/>
      <c r="M4" s="21"/>
    </row>
    <row r="5" spans="1:13" s="177" customFormat="1" ht="60" customHeight="1">
      <c r="A5" s="461" t="s">
        <v>42</v>
      </c>
      <c r="B5" s="316" t="s">
        <v>374</v>
      </c>
      <c r="C5" s="356" t="s">
        <v>390</v>
      </c>
      <c r="D5" s="357" t="s">
        <v>335</v>
      </c>
      <c r="E5" s="358" t="s">
        <v>336</v>
      </c>
      <c r="F5" s="316" t="s">
        <v>375</v>
      </c>
      <c r="G5" s="113" t="s">
        <v>391</v>
      </c>
      <c r="H5" s="238" t="s">
        <v>392</v>
      </c>
      <c r="I5" s="353" t="s">
        <v>167</v>
      </c>
      <c r="J5" s="484" t="s">
        <v>119</v>
      </c>
      <c r="K5" s="485" t="s">
        <v>232</v>
      </c>
      <c r="L5" s="443" t="s">
        <v>233</v>
      </c>
      <c r="M5" s="487" t="s">
        <v>234</v>
      </c>
    </row>
    <row r="6" spans="1:13">
      <c r="A6" s="462"/>
      <c r="B6" s="317" t="s">
        <v>15</v>
      </c>
      <c r="C6" s="20" t="s">
        <v>15</v>
      </c>
      <c r="D6" s="359" t="s">
        <v>15</v>
      </c>
      <c r="E6" s="360" t="s">
        <v>1</v>
      </c>
      <c r="F6" s="317" t="s">
        <v>15</v>
      </c>
      <c r="G6" s="27" t="s">
        <v>15</v>
      </c>
      <c r="H6" s="6" t="s">
        <v>15</v>
      </c>
      <c r="I6" s="27" t="s">
        <v>15</v>
      </c>
      <c r="J6" s="6" t="s">
        <v>1</v>
      </c>
      <c r="K6" s="322" t="s">
        <v>15</v>
      </c>
      <c r="L6" s="16" t="s">
        <v>15</v>
      </c>
      <c r="M6" s="386" t="s">
        <v>1</v>
      </c>
    </row>
    <row r="7" spans="1:13" ht="15" customHeight="1">
      <c r="A7" s="463" t="s">
        <v>16</v>
      </c>
      <c r="B7" s="102">
        <v>1347.19</v>
      </c>
      <c r="C7" s="683">
        <v>1342.13</v>
      </c>
      <c r="D7" s="441">
        <f>B7-C7</f>
        <v>5.0599999999999454</v>
      </c>
      <c r="E7" s="442">
        <f>B7/C7</f>
        <v>1.0037701265898236</v>
      </c>
      <c r="F7" s="266">
        <v>1315.05</v>
      </c>
      <c r="G7" s="684">
        <v>1314.47</v>
      </c>
      <c r="H7" s="269">
        <f>F7-G7</f>
        <v>0.57999999999992724</v>
      </c>
      <c r="I7" s="234">
        <f>B7-F7</f>
        <v>32.1400000000001</v>
      </c>
      <c r="J7" s="270">
        <f>B7/F7</f>
        <v>1.0244401353560701</v>
      </c>
      <c r="K7" s="103">
        <v>1369.93</v>
      </c>
      <c r="L7" s="376">
        <f>B7-K7</f>
        <v>-22.740000000000009</v>
      </c>
      <c r="M7" s="377">
        <f>B7/K7</f>
        <v>0.98340061171008741</v>
      </c>
    </row>
    <row r="8" spans="1:13" ht="15" customHeight="1">
      <c r="A8" s="463" t="s">
        <v>17</v>
      </c>
      <c r="B8" s="107">
        <v>390.79</v>
      </c>
      <c r="C8" s="685">
        <v>384.69</v>
      </c>
      <c r="D8" s="362">
        <f t="shared" ref="D8:D28" si="0">B8-C8</f>
        <v>6.1000000000000227</v>
      </c>
      <c r="E8" s="363">
        <f t="shared" ref="E8:E28" si="1">B8/C8</f>
        <v>1.0158569237567912</v>
      </c>
      <c r="F8" s="268">
        <v>384.26</v>
      </c>
      <c r="G8" s="686">
        <v>384.26</v>
      </c>
      <c r="H8" s="239">
        <f t="shared" ref="H8:H28" si="2">F8-G8</f>
        <v>0</v>
      </c>
      <c r="I8" s="235">
        <f t="shared" ref="I8:I28" si="3">B8-F8</f>
        <v>6.5300000000000296</v>
      </c>
      <c r="J8" s="267">
        <f t="shared" ref="J8:J28" si="4">B8/F8</f>
        <v>1.0169937021808151</v>
      </c>
      <c r="K8" s="108">
        <v>402.61</v>
      </c>
      <c r="L8" s="378">
        <f t="shared" ref="L8:L28" si="5">B8-K8</f>
        <v>-11.819999999999993</v>
      </c>
      <c r="M8" s="379">
        <f t="shared" ref="M8:M28" si="6">B8/K8</f>
        <v>0.97064156379622957</v>
      </c>
    </row>
    <row r="9" spans="1:13" ht="15" customHeight="1">
      <c r="A9" s="464" t="s">
        <v>18</v>
      </c>
      <c r="B9" s="348">
        <v>956.4</v>
      </c>
      <c r="C9" s="687">
        <v>957.47</v>
      </c>
      <c r="D9" s="365">
        <f t="shared" si="0"/>
        <v>-1.07000000000005</v>
      </c>
      <c r="E9" s="366">
        <f t="shared" si="1"/>
        <v>0.99888247151346776</v>
      </c>
      <c r="F9" s="475">
        <v>930.8</v>
      </c>
      <c r="G9" s="688">
        <v>930.22</v>
      </c>
      <c r="H9" s="350">
        <f t="shared" si="2"/>
        <v>0.57999999999992724</v>
      </c>
      <c r="I9" s="349">
        <f t="shared" si="3"/>
        <v>25.600000000000023</v>
      </c>
      <c r="J9" s="351">
        <f t="shared" si="4"/>
        <v>1.0275032230339494</v>
      </c>
      <c r="K9" s="408">
        <v>967.32</v>
      </c>
      <c r="L9" s="380">
        <f t="shared" si="5"/>
        <v>-10.920000000000073</v>
      </c>
      <c r="M9" s="381">
        <f t="shared" si="6"/>
        <v>0.98871107803002101</v>
      </c>
    </row>
    <row r="10" spans="1:13" ht="15" customHeight="1">
      <c r="A10" s="463" t="s">
        <v>19</v>
      </c>
      <c r="B10" s="107">
        <v>198.47</v>
      </c>
      <c r="C10" s="685">
        <v>200.27</v>
      </c>
      <c r="D10" s="362">
        <f t="shared" si="0"/>
        <v>-1.8000000000000114</v>
      </c>
      <c r="E10" s="363">
        <f t="shared" si="1"/>
        <v>0.99101213361961349</v>
      </c>
      <c r="F10" s="268">
        <v>176.54</v>
      </c>
      <c r="G10" s="686">
        <v>178.49</v>
      </c>
      <c r="H10" s="239">
        <f t="shared" si="2"/>
        <v>-1.9500000000000171</v>
      </c>
      <c r="I10" s="235">
        <f t="shared" si="3"/>
        <v>21.930000000000007</v>
      </c>
      <c r="J10" s="267">
        <f t="shared" si="4"/>
        <v>1.1242211396850572</v>
      </c>
      <c r="K10" s="108">
        <v>212.15</v>
      </c>
      <c r="L10" s="378">
        <f t="shared" si="5"/>
        <v>-13.680000000000007</v>
      </c>
      <c r="M10" s="379">
        <f t="shared" si="6"/>
        <v>0.93551732264906906</v>
      </c>
    </row>
    <row r="11" spans="1:13" s="3" customFormat="1" ht="15" customHeight="1">
      <c r="A11" s="465" t="s">
        <v>20</v>
      </c>
      <c r="B11" s="93">
        <v>48.85</v>
      </c>
      <c r="C11" s="689">
        <v>48.85</v>
      </c>
      <c r="D11" s="368">
        <f t="shared" si="0"/>
        <v>0</v>
      </c>
      <c r="E11" s="369">
        <f t="shared" si="1"/>
        <v>1</v>
      </c>
      <c r="F11" s="271">
        <v>39.33</v>
      </c>
      <c r="G11" s="690">
        <v>40.33</v>
      </c>
      <c r="H11" s="180">
        <f t="shared" si="2"/>
        <v>-1</v>
      </c>
      <c r="I11" s="236">
        <f t="shared" si="3"/>
        <v>9.5200000000000031</v>
      </c>
      <c r="J11" s="272">
        <f t="shared" si="4"/>
        <v>1.2420544113907959</v>
      </c>
      <c r="K11" s="99">
        <v>48.57</v>
      </c>
      <c r="L11" s="437">
        <f t="shared" si="5"/>
        <v>0.28000000000000114</v>
      </c>
      <c r="M11" s="438">
        <f t="shared" si="6"/>
        <v>1.0057648754375128</v>
      </c>
    </row>
    <row r="12" spans="1:13" s="3" customFormat="1" ht="15" customHeight="1">
      <c r="A12" s="465" t="s">
        <v>21</v>
      </c>
      <c r="B12" s="93">
        <v>11.51</v>
      </c>
      <c r="C12" s="689">
        <v>12.35</v>
      </c>
      <c r="D12" s="368">
        <f t="shared" si="0"/>
        <v>-0.83999999999999986</v>
      </c>
      <c r="E12" s="369">
        <f t="shared" si="1"/>
        <v>0.9319838056680162</v>
      </c>
      <c r="F12" s="271">
        <v>11.91</v>
      </c>
      <c r="G12" s="690">
        <v>11.91</v>
      </c>
      <c r="H12" s="180">
        <f t="shared" si="2"/>
        <v>0</v>
      </c>
      <c r="I12" s="236">
        <f t="shared" si="3"/>
        <v>-0.40000000000000036</v>
      </c>
      <c r="J12" s="272">
        <f t="shared" si="4"/>
        <v>0.96641477749790095</v>
      </c>
      <c r="K12" s="99">
        <v>17.27</v>
      </c>
      <c r="L12" s="437">
        <f t="shared" si="5"/>
        <v>-5.76</v>
      </c>
      <c r="M12" s="438">
        <f t="shared" si="6"/>
        <v>0.66647365373480028</v>
      </c>
    </row>
    <row r="13" spans="1:13" s="3" customFormat="1" ht="15" customHeight="1">
      <c r="A13" s="465" t="s">
        <v>24</v>
      </c>
      <c r="B13" s="93">
        <v>97.49</v>
      </c>
      <c r="C13" s="689">
        <v>97.49</v>
      </c>
      <c r="D13" s="368">
        <f t="shared" si="0"/>
        <v>0</v>
      </c>
      <c r="E13" s="369">
        <f t="shared" si="1"/>
        <v>1</v>
      </c>
      <c r="F13" s="271">
        <v>84.79</v>
      </c>
      <c r="G13" s="690">
        <v>85.79</v>
      </c>
      <c r="H13" s="180">
        <f t="shared" si="2"/>
        <v>-1</v>
      </c>
      <c r="I13" s="236">
        <f t="shared" si="3"/>
        <v>12.699999999999989</v>
      </c>
      <c r="J13" s="272">
        <f t="shared" si="4"/>
        <v>1.1497818138931477</v>
      </c>
      <c r="K13" s="99">
        <v>101.58</v>
      </c>
      <c r="L13" s="437">
        <f t="shared" si="5"/>
        <v>-4.0900000000000034</v>
      </c>
      <c r="M13" s="438">
        <f t="shared" si="6"/>
        <v>0.95973616853711352</v>
      </c>
    </row>
    <row r="14" spans="1:13" s="3" customFormat="1" ht="15" customHeight="1">
      <c r="A14" s="334" t="s">
        <v>22</v>
      </c>
      <c r="B14" s="77">
        <v>27.03</v>
      </c>
      <c r="C14" s="691">
        <v>27.53</v>
      </c>
      <c r="D14" s="371">
        <f t="shared" si="0"/>
        <v>-0.5</v>
      </c>
      <c r="E14" s="372">
        <f t="shared" si="1"/>
        <v>0.98183799491463852</v>
      </c>
      <c r="F14" s="275">
        <v>26.24</v>
      </c>
      <c r="G14" s="692">
        <v>26.21</v>
      </c>
      <c r="H14" s="184">
        <f t="shared" si="2"/>
        <v>2.9999999999997584E-2</v>
      </c>
      <c r="I14" s="237">
        <f t="shared" si="3"/>
        <v>0.7900000000000027</v>
      </c>
      <c r="J14" s="276">
        <f t="shared" si="4"/>
        <v>1.0301067073170733</v>
      </c>
      <c r="K14" s="100">
        <v>26.62</v>
      </c>
      <c r="L14" s="233">
        <f t="shared" si="5"/>
        <v>0.41000000000000014</v>
      </c>
      <c r="M14" s="439">
        <f t="shared" si="6"/>
        <v>1.0154019534184824</v>
      </c>
    </row>
    <row r="15" spans="1:13" ht="15" customHeight="1">
      <c r="A15" s="463" t="s">
        <v>23</v>
      </c>
      <c r="B15" s="107">
        <v>240.91</v>
      </c>
      <c r="C15" s="685">
        <v>242.58</v>
      </c>
      <c r="D15" s="362">
        <f t="shared" si="0"/>
        <v>-1.6700000000000159</v>
      </c>
      <c r="E15" s="363">
        <f t="shared" si="1"/>
        <v>0.99311567317998184</v>
      </c>
      <c r="F15" s="268">
        <v>245.08</v>
      </c>
      <c r="G15" s="686">
        <v>245.13</v>
      </c>
      <c r="H15" s="239">
        <f t="shared" si="2"/>
        <v>-4.9999999999982947E-2</v>
      </c>
      <c r="I15" s="235">
        <f t="shared" si="3"/>
        <v>-4.1700000000000159</v>
      </c>
      <c r="J15" s="267">
        <f t="shared" si="4"/>
        <v>0.98298514770687118</v>
      </c>
      <c r="K15" s="108">
        <v>241.16</v>
      </c>
      <c r="L15" s="378">
        <f t="shared" si="5"/>
        <v>-0.25</v>
      </c>
      <c r="M15" s="379">
        <f t="shared" si="6"/>
        <v>0.9989633438381158</v>
      </c>
    </row>
    <row r="16" spans="1:13" s="3" customFormat="1" ht="15" customHeight="1">
      <c r="A16" s="465" t="s">
        <v>54</v>
      </c>
      <c r="B16" s="93">
        <v>148.63</v>
      </c>
      <c r="C16" s="689">
        <v>150.43</v>
      </c>
      <c r="D16" s="368">
        <f t="shared" si="0"/>
        <v>-1.8000000000000114</v>
      </c>
      <c r="E16" s="369">
        <f t="shared" si="1"/>
        <v>0.98803430166855011</v>
      </c>
      <c r="F16" s="271">
        <v>152.97</v>
      </c>
      <c r="G16" s="690">
        <v>152.97</v>
      </c>
      <c r="H16" s="180">
        <f t="shared" si="2"/>
        <v>0</v>
      </c>
      <c r="I16" s="236">
        <f t="shared" si="3"/>
        <v>-4.3400000000000034</v>
      </c>
      <c r="J16" s="272">
        <f t="shared" si="4"/>
        <v>0.9716284238739622</v>
      </c>
      <c r="K16" s="99">
        <v>152.94999999999999</v>
      </c>
      <c r="L16" s="437">
        <f t="shared" si="5"/>
        <v>-4.3199999999999932</v>
      </c>
      <c r="M16" s="438">
        <f t="shared" si="6"/>
        <v>0.97175547564563591</v>
      </c>
    </row>
    <row r="17" spans="1:13" s="3" customFormat="1" ht="15" customHeight="1">
      <c r="A17" s="465" t="s">
        <v>35</v>
      </c>
      <c r="B17" s="93">
        <v>0.19</v>
      </c>
      <c r="C17" s="689">
        <v>0.19</v>
      </c>
      <c r="D17" s="368">
        <f t="shared" si="0"/>
        <v>0</v>
      </c>
      <c r="E17" s="369">
        <f t="shared" si="1"/>
        <v>1</v>
      </c>
      <c r="F17" s="271">
        <v>0.19</v>
      </c>
      <c r="G17" s="690">
        <v>0.19</v>
      </c>
      <c r="H17" s="180">
        <f t="shared" si="2"/>
        <v>0</v>
      </c>
      <c r="I17" s="236">
        <f t="shared" si="3"/>
        <v>0</v>
      </c>
      <c r="J17" s="272">
        <f t="shared" si="4"/>
        <v>1</v>
      </c>
      <c r="K17" s="99">
        <v>0.18</v>
      </c>
      <c r="L17" s="437">
        <f t="shared" si="5"/>
        <v>1.0000000000000009E-2</v>
      </c>
      <c r="M17" s="438">
        <f t="shared" si="6"/>
        <v>1.0555555555555556</v>
      </c>
    </row>
    <row r="18" spans="1:13" s="3" customFormat="1" ht="15" customHeight="1">
      <c r="A18" s="465" t="s">
        <v>36</v>
      </c>
      <c r="B18" s="93">
        <v>31.69</v>
      </c>
      <c r="C18" s="689">
        <v>31.89</v>
      </c>
      <c r="D18" s="368">
        <f t="shared" si="0"/>
        <v>-0.19999999999999929</v>
      </c>
      <c r="E18" s="369">
        <f t="shared" si="1"/>
        <v>0.99372844151771722</v>
      </c>
      <c r="F18" s="271">
        <v>32.51</v>
      </c>
      <c r="G18" s="690">
        <v>32.51</v>
      </c>
      <c r="H18" s="180">
        <f t="shared" si="2"/>
        <v>0</v>
      </c>
      <c r="I18" s="236">
        <f t="shared" si="3"/>
        <v>-0.81999999999999673</v>
      </c>
      <c r="J18" s="272">
        <f t="shared" si="4"/>
        <v>0.9747769916948632</v>
      </c>
      <c r="K18" s="99">
        <v>33.26</v>
      </c>
      <c r="L18" s="437">
        <f t="shared" si="5"/>
        <v>-1.5699999999999967</v>
      </c>
      <c r="M18" s="438">
        <f t="shared" si="6"/>
        <v>0.95279615153337349</v>
      </c>
    </row>
    <row r="19" spans="1:13" s="3" customFormat="1" ht="15" customHeight="1">
      <c r="A19" s="465" t="s">
        <v>37</v>
      </c>
      <c r="B19" s="93">
        <v>30.4</v>
      </c>
      <c r="C19" s="689">
        <v>30.07</v>
      </c>
      <c r="D19" s="368">
        <f t="shared" si="0"/>
        <v>0.32999999999999829</v>
      </c>
      <c r="E19" s="369">
        <f t="shared" si="1"/>
        <v>1.0109743930828068</v>
      </c>
      <c r="F19" s="271">
        <v>29.41</v>
      </c>
      <c r="G19" s="690">
        <v>29.41</v>
      </c>
      <c r="H19" s="180">
        <f t="shared" si="2"/>
        <v>0</v>
      </c>
      <c r="I19" s="236">
        <f t="shared" si="3"/>
        <v>0.98999999999999844</v>
      </c>
      <c r="J19" s="272">
        <f t="shared" si="4"/>
        <v>1.0336620197211832</v>
      </c>
      <c r="K19" s="99">
        <v>24.9</v>
      </c>
      <c r="L19" s="437">
        <f t="shared" si="5"/>
        <v>5.5</v>
      </c>
      <c r="M19" s="438">
        <f t="shared" si="6"/>
        <v>1.2208835341365463</v>
      </c>
    </row>
    <row r="20" spans="1:13" s="3" customFormat="1" ht="15" customHeight="1">
      <c r="A20" s="465" t="s">
        <v>38</v>
      </c>
      <c r="B20" s="93">
        <v>0.34</v>
      </c>
      <c r="C20" s="689">
        <v>0.34</v>
      </c>
      <c r="D20" s="368">
        <f t="shared" si="0"/>
        <v>0</v>
      </c>
      <c r="E20" s="369">
        <f t="shared" si="1"/>
        <v>1</v>
      </c>
      <c r="F20" s="271">
        <v>0.36</v>
      </c>
      <c r="G20" s="690">
        <v>0.36</v>
      </c>
      <c r="H20" s="180">
        <f t="shared" si="2"/>
        <v>0</v>
      </c>
      <c r="I20" s="236">
        <f t="shared" si="3"/>
        <v>-1.9999999999999962E-2</v>
      </c>
      <c r="J20" s="272">
        <f t="shared" si="4"/>
        <v>0.94444444444444453</v>
      </c>
      <c r="K20" s="99">
        <v>0.25</v>
      </c>
      <c r="L20" s="437">
        <f t="shared" si="5"/>
        <v>9.0000000000000024E-2</v>
      </c>
      <c r="M20" s="438">
        <f t="shared" si="6"/>
        <v>1.36</v>
      </c>
    </row>
    <row r="21" spans="1:13" s="92" customFormat="1" ht="15" customHeight="1">
      <c r="A21" s="465" t="s">
        <v>29</v>
      </c>
      <c r="B21" s="93">
        <v>29.39</v>
      </c>
      <c r="C21" s="689">
        <v>29.39</v>
      </c>
      <c r="D21" s="368">
        <f t="shared" si="0"/>
        <v>0</v>
      </c>
      <c r="E21" s="369">
        <f t="shared" si="1"/>
        <v>1</v>
      </c>
      <c r="F21" s="271">
        <v>29.37</v>
      </c>
      <c r="G21" s="690">
        <v>29.43</v>
      </c>
      <c r="H21" s="180">
        <f t="shared" si="2"/>
        <v>-5.9999999999998721E-2</v>
      </c>
      <c r="I21" s="236">
        <f t="shared" si="3"/>
        <v>1.9999999999999574E-2</v>
      </c>
      <c r="J21" s="272">
        <f t="shared" si="4"/>
        <v>1.0006809669731018</v>
      </c>
      <c r="K21" s="99">
        <v>29.35</v>
      </c>
      <c r="L21" s="437">
        <f t="shared" si="5"/>
        <v>3.9999999999999147E-2</v>
      </c>
      <c r="M21" s="438">
        <f t="shared" si="6"/>
        <v>1.0013628620102215</v>
      </c>
    </row>
    <row r="22" spans="1:13" s="92" customFormat="1" ht="15" customHeight="1">
      <c r="A22" s="334" t="s">
        <v>39</v>
      </c>
      <c r="B22" s="77">
        <v>0.2</v>
      </c>
      <c r="C22" s="691">
        <v>0.2</v>
      </c>
      <c r="D22" s="371">
        <f t="shared" si="0"/>
        <v>0</v>
      </c>
      <c r="E22" s="372">
        <f t="shared" si="1"/>
        <v>1</v>
      </c>
      <c r="F22" s="275">
        <v>0.2</v>
      </c>
      <c r="G22" s="692">
        <v>0.2</v>
      </c>
      <c r="H22" s="184">
        <f t="shared" si="2"/>
        <v>0</v>
      </c>
      <c r="I22" s="237">
        <f t="shared" si="3"/>
        <v>0</v>
      </c>
      <c r="J22" s="276">
        <f t="shared" si="4"/>
        <v>1</v>
      </c>
      <c r="K22" s="100">
        <v>0.2</v>
      </c>
      <c r="L22" s="233">
        <f t="shared" si="5"/>
        <v>0</v>
      </c>
      <c r="M22" s="439">
        <f t="shared" si="6"/>
        <v>1</v>
      </c>
    </row>
    <row r="23" spans="1:13" ht="15" customHeight="1">
      <c r="A23" s="463" t="s">
        <v>25</v>
      </c>
      <c r="B23" s="107">
        <v>232.81</v>
      </c>
      <c r="C23" s="685">
        <v>232.81</v>
      </c>
      <c r="D23" s="362">
        <f t="shared" si="0"/>
        <v>0</v>
      </c>
      <c r="E23" s="363">
        <f t="shared" si="1"/>
        <v>1</v>
      </c>
      <c r="F23" s="268">
        <v>223.39</v>
      </c>
      <c r="G23" s="686">
        <v>223.39</v>
      </c>
      <c r="H23" s="239">
        <f t="shared" si="2"/>
        <v>0</v>
      </c>
      <c r="I23" s="235">
        <f t="shared" si="3"/>
        <v>9.4200000000000159</v>
      </c>
      <c r="J23" s="267">
        <f t="shared" si="4"/>
        <v>1.0421684050315592</v>
      </c>
      <c r="K23" s="108">
        <v>226.87</v>
      </c>
      <c r="L23" s="378">
        <f t="shared" si="5"/>
        <v>5.9399999999999977</v>
      </c>
      <c r="M23" s="379">
        <f t="shared" si="6"/>
        <v>1.0261823952043021</v>
      </c>
    </row>
    <row r="24" spans="1:13" s="611" customFormat="1" ht="15" customHeight="1">
      <c r="A24" s="664" t="s">
        <v>100</v>
      </c>
      <c r="B24" s="651">
        <f>B7-B23</f>
        <v>1114.3800000000001</v>
      </c>
      <c r="C24" s="698">
        <v>1109.3200000000002</v>
      </c>
      <c r="D24" s="653">
        <f>B24-C24</f>
        <v>5.0599999999999454</v>
      </c>
      <c r="E24" s="638">
        <f>B24/C24</f>
        <v>1.0045613529008761</v>
      </c>
      <c r="F24" s="654">
        <f>F7-F23</f>
        <v>1091.6599999999999</v>
      </c>
      <c r="G24" s="699">
        <v>1091.08</v>
      </c>
      <c r="H24" s="656">
        <f>F24-G24</f>
        <v>0.57999999999992724</v>
      </c>
      <c r="I24" s="655">
        <f>B24-F24</f>
        <v>22.720000000000255</v>
      </c>
      <c r="J24" s="640">
        <f>B24/F24</f>
        <v>1.0208123408387229</v>
      </c>
      <c r="K24" s="665">
        <f>K7-K23</f>
        <v>1143.06</v>
      </c>
      <c r="L24" s="657">
        <f>B24-K24</f>
        <v>-28.679999999999836</v>
      </c>
      <c r="M24" s="642">
        <f>B24/K24</f>
        <v>0.9749094535719911</v>
      </c>
    </row>
    <row r="25" spans="1:13" s="635" customFormat="1" ht="15" customHeight="1">
      <c r="A25" s="612" t="s">
        <v>101</v>
      </c>
      <c r="B25" s="556">
        <f>B23/B7</f>
        <v>0.17281155590525463</v>
      </c>
      <c r="C25" s="695">
        <v>0.17346307734720182</v>
      </c>
      <c r="D25" s="557">
        <f>B25-C25</f>
        <v>-6.5152144194718931E-4</v>
      </c>
      <c r="E25" s="557">
        <f>B25/C25</f>
        <v>0.99624403387792371</v>
      </c>
      <c r="F25" s="573">
        <f>F23/F7</f>
        <v>0.16987186798981027</v>
      </c>
      <c r="G25" s="696">
        <v>0.16994682267377725</v>
      </c>
      <c r="H25" s="559">
        <f>F25-G25</f>
        <v>-7.4954683966982349E-5</v>
      </c>
      <c r="I25" s="558">
        <f>B25-F25</f>
        <v>2.9396879154443556E-3</v>
      </c>
      <c r="J25" s="559">
        <f>B25/F25</f>
        <v>1.0173053251855728</v>
      </c>
      <c r="K25" s="581">
        <f>K23/K7</f>
        <v>0.16560700181761112</v>
      </c>
      <c r="L25" s="561">
        <f>B25-K25</f>
        <v>7.2045540876435055E-3</v>
      </c>
      <c r="M25" s="562">
        <f>B25/K25</f>
        <v>1.0435039219874178</v>
      </c>
    </row>
    <row r="26" spans="1:13" s="96" customFormat="1" ht="15" customHeight="1">
      <c r="A26" s="463" t="s">
        <v>31</v>
      </c>
      <c r="B26" s="107">
        <v>90.56</v>
      </c>
      <c r="C26" s="685">
        <v>89.67</v>
      </c>
      <c r="D26" s="362">
        <f t="shared" si="0"/>
        <v>0.89000000000000057</v>
      </c>
      <c r="E26" s="363">
        <f t="shared" si="1"/>
        <v>1.0099252815880451</v>
      </c>
      <c r="F26" s="268">
        <v>88.8</v>
      </c>
      <c r="G26" s="686">
        <v>88.8</v>
      </c>
      <c r="H26" s="239">
        <f t="shared" si="2"/>
        <v>0</v>
      </c>
      <c r="I26" s="235">
        <f t="shared" si="3"/>
        <v>1.7600000000000051</v>
      </c>
      <c r="J26" s="267">
        <f t="shared" si="4"/>
        <v>1.0198198198198198</v>
      </c>
      <c r="K26" s="268">
        <v>92.74</v>
      </c>
      <c r="L26" s="378">
        <f t="shared" si="5"/>
        <v>-2.1799999999999926</v>
      </c>
      <c r="M26" s="379">
        <f t="shared" si="6"/>
        <v>0.97649342247142557</v>
      </c>
    </row>
    <row r="27" spans="1:13" s="3" customFormat="1" ht="15" customHeight="1">
      <c r="A27" s="465" t="s">
        <v>32</v>
      </c>
      <c r="B27" s="271">
        <v>36.479999999999997</v>
      </c>
      <c r="C27" s="689">
        <v>35.979999999999997</v>
      </c>
      <c r="D27" s="368">
        <f t="shared" si="0"/>
        <v>0.5</v>
      </c>
      <c r="E27" s="369">
        <f t="shared" si="1"/>
        <v>1.0138966092273485</v>
      </c>
      <c r="F27" s="271">
        <v>41.71</v>
      </c>
      <c r="G27" s="690">
        <v>41.71</v>
      </c>
      <c r="H27" s="180">
        <f t="shared" si="2"/>
        <v>0</v>
      </c>
      <c r="I27" s="236">
        <f t="shared" si="3"/>
        <v>-5.230000000000004</v>
      </c>
      <c r="J27" s="272">
        <f t="shared" si="4"/>
        <v>0.8746104051786141</v>
      </c>
      <c r="K27" s="271">
        <v>40.770000000000003</v>
      </c>
      <c r="L27" s="437">
        <f t="shared" si="5"/>
        <v>-4.2900000000000063</v>
      </c>
      <c r="M27" s="438">
        <f t="shared" si="6"/>
        <v>0.89477557027225885</v>
      </c>
    </row>
    <row r="28" spans="1:13" s="92" customFormat="1" ht="15" customHeight="1">
      <c r="A28" s="465" t="s">
        <v>34</v>
      </c>
      <c r="B28" s="271">
        <v>39.700000000000003</v>
      </c>
      <c r="C28" s="689">
        <v>40.1</v>
      </c>
      <c r="D28" s="368">
        <f t="shared" si="0"/>
        <v>-0.39999999999999858</v>
      </c>
      <c r="E28" s="369">
        <f t="shared" si="1"/>
        <v>0.99002493765586042</v>
      </c>
      <c r="F28" s="271">
        <v>34.07</v>
      </c>
      <c r="G28" s="690">
        <v>34.07</v>
      </c>
      <c r="H28" s="180">
        <f t="shared" si="2"/>
        <v>0</v>
      </c>
      <c r="I28" s="236">
        <f t="shared" si="3"/>
        <v>5.6300000000000026</v>
      </c>
      <c r="J28" s="272">
        <f t="shared" si="4"/>
        <v>1.1652480187848548</v>
      </c>
      <c r="K28" s="271">
        <v>39.22</v>
      </c>
      <c r="L28" s="437">
        <f t="shared" si="5"/>
        <v>0.48000000000000398</v>
      </c>
      <c r="M28" s="438">
        <f t="shared" si="6"/>
        <v>1.0122386537480879</v>
      </c>
    </row>
    <row r="29" spans="1:13" s="606" customFormat="1" ht="15" customHeight="1">
      <c r="A29" s="643" t="s">
        <v>96</v>
      </c>
      <c r="B29" s="658">
        <f>B26-B27-B28</f>
        <v>14.380000000000003</v>
      </c>
      <c r="C29" s="659">
        <v>13.590000000000003</v>
      </c>
      <c r="D29" s="660">
        <f>B29-C29</f>
        <v>0.78999999999999915</v>
      </c>
      <c r="E29" s="645">
        <f>B29/C29</f>
        <v>1.05813097866078</v>
      </c>
      <c r="F29" s="658">
        <f>F26-F27-F28</f>
        <v>13.019999999999996</v>
      </c>
      <c r="G29" s="661">
        <v>13.019999999999996</v>
      </c>
      <c r="H29" s="662">
        <f>F29-G29</f>
        <v>0</v>
      </c>
      <c r="I29" s="661">
        <f>B29-F29</f>
        <v>1.3600000000000065</v>
      </c>
      <c r="J29" s="647">
        <f>B29/F29</f>
        <v>1.1044546850998469</v>
      </c>
      <c r="K29" s="658">
        <f>K26-K27-K28</f>
        <v>12.749999999999993</v>
      </c>
      <c r="L29" s="663">
        <f>B29-K29</f>
        <v>1.6300000000000097</v>
      </c>
      <c r="M29" s="650">
        <f>B29/K29</f>
        <v>1.1278431372549027</v>
      </c>
    </row>
    <row r="31" spans="1:13" ht="15.6">
      <c r="A31" s="477" t="s">
        <v>235</v>
      </c>
    </row>
    <row r="32" spans="1:13">
      <c r="A32" s="478"/>
      <c r="B32" s="21"/>
      <c r="C32" s="21"/>
      <c r="D32" s="21"/>
      <c r="E32" s="21"/>
      <c r="F32" s="21"/>
      <c r="G32" s="21"/>
      <c r="H32" s="21"/>
      <c r="I32" s="21"/>
      <c r="J32" s="21"/>
      <c r="K32" s="121"/>
      <c r="L32" s="21"/>
      <c r="M32" s="21"/>
    </row>
    <row r="33" spans="1:14" s="177" customFormat="1" ht="46.2">
      <c r="A33" s="479" t="s">
        <v>93</v>
      </c>
      <c r="B33" s="316" t="s">
        <v>376</v>
      </c>
      <c r="C33" s="356" t="s">
        <v>393</v>
      </c>
      <c r="D33" s="357" t="s">
        <v>340</v>
      </c>
      <c r="E33" s="358" t="s">
        <v>341</v>
      </c>
      <c r="F33" s="316" t="s">
        <v>377</v>
      </c>
      <c r="G33" s="113" t="s">
        <v>394</v>
      </c>
      <c r="H33" s="238" t="s">
        <v>395</v>
      </c>
      <c r="I33" s="353" t="s">
        <v>120</v>
      </c>
      <c r="J33" s="114" t="s">
        <v>121</v>
      </c>
      <c r="K33" s="321" t="s">
        <v>236</v>
      </c>
      <c r="L33" s="373" t="s">
        <v>237</v>
      </c>
      <c r="M33" s="385" t="s">
        <v>238</v>
      </c>
    </row>
    <row r="34" spans="1:14">
      <c r="A34" s="480"/>
      <c r="B34" s="317" t="s">
        <v>15</v>
      </c>
      <c r="C34" s="20" t="s">
        <v>15</v>
      </c>
      <c r="D34" s="359" t="s">
        <v>15</v>
      </c>
      <c r="E34" s="360" t="s">
        <v>1</v>
      </c>
      <c r="F34" s="317" t="s">
        <v>15</v>
      </c>
      <c r="G34" s="27" t="s">
        <v>15</v>
      </c>
      <c r="H34" s="6" t="s">
        <v>15</v>
      </c>
      <c r="I34" s="27" t="s">
        <v>15</v>
      </c>
      <c r="J34" s="6" t="s">
        <v>1</v>
      </c>
      <c r="K34" s="322" t="s">
        <v>15</v>
      </c>
      <c r="L34" s="16" t="s">
        <v>15</v>
      </c>
      <c r="M34" s="386" t="s">
        <v>1</v>
      </c>
    </row>
    <row r="35" spans="1:14" ht="15" customHeight="1">
      <c r="A35" s="106" t="s">
        <v>16</v>
      </c>
      <c r="B35" s="102">
        <v>199.9</v>
      </c>
      <c r="C35" s="683">
        <v>197.87</v>
      </c>
      <c r="D35" s="441">
        <f>B35-C35</f>
        <v>2.0300000000000011</v>
      </c>
      <c r="E35" s="442">
        <f>B35/C35</f>
        <v>1.0102592611310457</v>
      </c>
      <c r="F35" s="266">
        <v>185.23</v>
      </c>
      <c r="G35" s="684">
        <v>186.15</v>
      </c>
      <c r="H35" s="269">
        <f>F35-G35</f>
        <v>-0.92000000000001592</v>
      </c>
      <c r="I35" s="234">
        <f>B35-F35</f>
        <v>14.670000000000016</v>
      </c>
      <c r="J35" s="270">
        <f>B35/F35</f>
        <v>1.0791988338822005</v>
      </c>
      <c r="K35" s="103">
        <v>198.59</v>
      </c>
      <c r="L35" s="376">
        <f>B35-K35</f>
        <v>1.3100000000000023</v>
      </c>
      <c r="M35" s="377">
        <f>B35/K35</f>
        <v>1.0065965053628079</v>
      </c>
      <c r="N35" s="97"/>
    </row>
    <row r="36" spans="1:14" ht="15" customHeight="1">
      <c r="A36" s="106" t="s">
        <v>17</v>
      </c>
      <c r="B36" s="107">
        <v>65.55</v>
      </c>
      <c r="C36" s="685">
        <v>64.28</v>
      </c>
      <c r="D36" s="362">
        <f t="shared" ref="D36:D56" si="7">B36-C36</f>
        <v>1.269999999999996</v>
      </c>
      <c r="E36" s="363">
        <f t="shared" ref="E36:E57" si="8">B36/C36</f>
        <v>1.0197573117610454</v>
      </c>
      <c r="F36" s="268">
        <v>66.959999999999994</v>
      </c>
      <c r="G36" s="686">
        <v>66.45</v>
      </c>
      <c r="H36" s="239">
        <f t="shared" ref="H36:H57" si="9">F36-G36</f>
        <v>0.50999999999999091</v>
      </c>
      <c r="I36" s="235">
        <f t="shared" ref="I36:I57" si="10">B36-F36</f>
        <v>-1.4099999999999966</v>
      </c>
      <c r="J36" s="267">
        <f t="shared" ref="J36:J57" si="11">B36/F36</f>
        <v>0.9789426523297492</v>
      </c>
      <c r="K36" s="108">
        <v>64.459999999999994</v>
      </c>
      <c r="L36" s="378">
        <f t="shared" ref="L36:L57" si="12">B36-K36</f>
        <v>1.0900000000000034</v>
      </c>
      <c r="M36" s="379">
        <f t="shared" ref="M36:M57" si="13">B36/K36</f>
        <v>1.0169097114489607</v>
      </c>
      <c r="N36" s="97"/>
    </row>
    <row r="37" spans="1:14" ht="15" customHeight="1">
      <c r="A37" s="481" t="s">
        <v>18</v>
      </c>
      <c r="B37" s="348">
        <v>134.35</v>
      </c>
      <c r="C37" s="687">
        <v>133.59</v>
      </c>
      <c r="D37" s="365">
        <f t="shared" si="7"/>
        <v>0.75999999999999091</v>
      </c>
      <c r="E37" s="366">
        <f t="shared" si="8"/>
        <v>1.0056890485814807</v>
      </c>
      <c r="F37" s="475">
        <v>118.28</v>
      </c>
      <c r="G37" s="688">
        <v>119.7</v>
      </c>
      <c r="H37" s="350">
        <f t="shared" si="9"/>
        <v>-1.4200000000000017</v>
      </c>
      <c r="I37" s="349">
        <f t="shared" si="10"/>
        <v>16.069999999999993</v>
      </c>
      <c r="J37" s="351">
        <f t="shared" si="11"/>
        <v>1.1358640514034495</v>
      </c>
      <c r="K37" s="408">
        <v>134.13</v>
      </c>
      <c r="L37" s="380">
        <f t="shared" si="12"/>
        <v>0.21999999999999886</v>
      </c>
      <c r="M37" s="381">
        <f t="shared" si="13"/>
        <v>1.0016401998061581</v>
      </c>
      <c r="N37" s="97"/>
    </row>
    <row r="38" spans="1:14" ht="15" customHeight="1">
      <c r="A38" s="106" t="s">
        <v>19</v>
      </c>
      <c r="B38" s="107">
        <v>74.319999999999993</v>
      </c>
      <c r="C38" s="685">
        <v>75.02</v>
      </c>
      <c r="D38" s="362">
        <f t="shared" si="7"/>
        <v>-0.70000000000000284</v>
      </c>
      <c r="E38" s="363">
        <f t="shared" si="8"/>
        <v>0.99066915489202878</v>
      </c>
      <c r="F38" s="268">
        <v>64.02</v>
      </c>
      <c r="G38" s="686">
        <v>66.02</v>
      </c>
      <c r="H38" s="239">
        <f t="shared" si="9"/>
        <v>-2</v>
      </c>
      <c r="I38" s="235">
        <f t="shared" si="10"/>
        <v>10.299999999999997</v>
      </c>
      <c r="J38" s="267">
        <f t="shared" si="11"/>
        <v>1.1608872227428928</v>
      </c>
      <c r="K38" s="108">
        <v>77.849999999999994</v>
      </c>
      <c r="L38" s="378">
        <f t="shared" si="12"/>
        <v>-3.5300000000000011</v>
      </c>
      <c r="M38" s="379">
        <f t="shared" si="13"/>
        <v>0.95465639049454076</v>
      </c>
      <c r="N38" s="96"/>
    </row>
    <row r="39" spans="1:14" s="3" customFormat="1" ht="15" customHeight="1">
      <c r="A39" s="28" t="s">
        <v>20</v>
      </c>
      <c r="B39" s="93">
        <v>30.31</v>
      </c>
      <c r="C39" s="689">
        <v>30.31</v>
      </c>
      <c r="D39" s="368">
        <f t="shared" si="7"/>
        <v>0</v>
      </c>
      <c r="E39" s="369">
        <f t="shared" si="8"/>
        <v>1</v>
      </c>
      <c r="F39" s="271">
        <v>26.11</v>
      </c>
      <c r="G39" s="690">
        <v>27.11</v>
      </c>
      <c r="H39" s="180">
        <f t="shared" si="9"/>
        <v>-1</v>
      </c>
      <c r="I39" s="236">
        <f t="shared" si="10"/>
        <v>4.1999999999999993</v>
      </c>
      <c r="J39" s="272">
        <f t="shared" si="11"/>
        <v>1.1608579088471849</v>
      </c>
      <c r="K39" s="99">
        <v>29.11</v>
      </c>
      <c r="L39" s="437">
        <f t="shared" si="12"/>
        <v>1.1999999999999993</v>
      </c>
      <c r="M39" s="438">
        <f t="shared" si="13"/>
        <v>1.041222947440742</v>
      </c>
    </row>
    <row r="40" spans="1:14" s="3" customFormat="1" ht="15" customHeight="1">
      <c r="A40" s="28" t="s">
        <v>21</v>
      </c>
      <c r="B40" s="93">
        <v>7.67</v>
      </c>
      <c r="C40" s="689">
        <v>8.27</v>
      </c>
      <c r="D40" s="368">
        <f t="shared" si="7"/>
        <v>-0.59999999999999964</v>
      </c>
      <c r="E40" s="369">
        <f t="shared" si="8"/>
        <v>0.92744860943168084</v>
      </c>
      <c r="F40" s="271">
        <v>7.77</v>
      </c>
      <c r="G40" s="690">
        <v>7.77</v>
      </c>
      <c r="H40" s="180">
        <f t="shared" si="9"/>
        <v>0</v>
      </c>
      <c r="I40" s="236">
        <f t="shared" si="10"/>
        <v>-9.9999999999999645E-2</v>
      </c>
      <c r="J40" s="272">
        <f t="shared" si="11"/>
        <v>0.98712998712998723</v>
      </c>
      <c r="K40" s="99">
        <v>9.99</v>
      </c>
      <c r="L40" s="437">
        <f t="shared" si="12"/>
        <v>-2.3200000000000003</v>
      </c>
      <c r="M40" s="438">
        <f t="shared" si="13"/>
        <v>0.76776776776776778</v>
      </c>
    </row>
    <row r="41" spans="1:14" s="3" customFormat="1" ht="15" customHeight="1">
      <c r="A41" s="28" t="s">
        <v>24</v>
      </c>
      <c r="B41" s="93">
        <v>29.02</v>
      </c>
      <c r="C41" s="689">
        <v>29.02</v>
      </c>
      <c r="D41" s="368">
        <f t="shared" si="7"/>
        <v>0</v>
      </c>
      <c r="E41" s="369">
        <f t="shared" si="8"/>
        <v>1</v>
      </c>
      <c r="F41" s="271">
        <v>22.01</v>
      </c>
      <c r="G41" s="690">
        <v>23.01</v>
      </c>
      <c r="H41" s="180">
        <f t="shared" si="9"/>
        <v>-1</v>
      </c>
      <c r="I41" s="236">
        <f t="shared" si="10"/>
        <v>7.009999999999998</v>
      </c>
      <c r="J41" s="272">
        <f t="shared" si="11"/>
        <v>1.3184915947296683</v>
      </c>
      <c r="K41" s="99">
        <v>31.61</v>
      </c>
      <c r="L41" s="437">
        <f t="shared" si="12"/>
        <v>-2.59</v>
      </c>
      <c r="M41" s="438">
        <f t="shared" si="13"/>
        <v>0.91806390382790259</v>
      </c>
    </row>
    <row r="42" spans="1:14" s="3" customFormat="1" ht="15" customHeight="1">
      <c r="A42" s="482" t="s">
        <v>22</v>
      </c>
      <c r="B42" s="77">
        <v>5.42</v>
      </c>
      <c r="C42" s="691">
        <v>5.42</v>
      </c>
      <c r="D42" s="371">
        <f t="shared" si="7"/>
        <v>0</v>
      </c>
      <c r="E42" s="372">
        <f t="shared" si="8"/>
        <v>1</v>
      </c>
      <c r="F42" s="275">
        <v>5.82</v>
      </c>
      <c r="G42" s="692">
        <v>5.83</v>
      </c>
      <c r="H42" s="184">
        <f t="shared" si="9"/>
        <v>-9.9999999999997868E-3</v>
      </c>
      <c r="I42" s="237">
        <f t="shared" si="10"/>
        <v>-0.40000000000000036</v>
      </c>
      <c r="J42" s="276">
        <f t="shared" si="11"/>
        <v>0.93127147766323015</v>
      </c>
      <c r="K42" s="100">
        <v>4.8499999999999996</v>
      </c>
      <c r="L42" s="233">
        <f t="shared" si="12"/>
        <v>0.57000000000000028</v>
      </c>
      <c r="M42" s="439">
        <f t="shared" si="13"/>
        <v>1.1175257731958763</v>
      </c>
    </row>
    <row r="43" spans="1:14" ht="15" customHeight="1">
      <c r="A43" s="106" t="s">
        <v>23</v>
      </c>
      <c r="B43" s="107">
        <v>9.92</v>
      </c>
      <c r="C43" s="685">
        <v>10.42</v>
      </c>
      <c r="D43" s="362">
        <f t="shared" si="7"/>
        <v>-0.5</v>
      </c>
      <c r="E43" s="363">
        <f t="shared" si="8"/>
        <v>0.95201535508637236</v>
      </c>
      <c r="F43" s="268">
        <v>10.220000000000001</v>
      </c>
      <c r="G43" s="686">
        <v>10.39</v>
      </c>
      <c r="H43" s="239">
        <f t="shared" si="9"/>
        <v>-0.16999999999999993</v>
      </c>
      <c r="I43" s="235">
        <f t="shared" si="10"/>
        <v>-0.30000000000000071</v>
      </c>
      <c r="J43" s="267">
        <f t="shared" si="11"/>
        <v>0.97064579256360073</v>
      </c>
      <c r="K43" s="108">
        <v>11.05</v>
      </c>
      <c r="L43" s="378">
        <f t="shared" si="12"/>
        <v>-1.1300000000000008</v>
      </c>
      <c r="M43" s="379">
        <f t="shared" si="13"/>
        <v>0.89773755656108589</v>
      </c>
      <c r="N43" s="96"/>
    </row>
    <row r="44" spans="1:14" s="3" customFormat="1" ht="15" customHeight="1">
      <c r="A44" s="465" t="s">
        <v>54</v>
      </c>
      <c r="B44" s="93">
        <v>7.46</v>
      </c>
      <c r="C44" s="689">
        <v>7.96</v>
      </c>
      <c r="D44" s="368">
        <f t="shared" si="7"/>
        <v>-0.5</v>
      </c>
      <c r="E44" s="369">
        <f t="shared" si="8"/>
        <v>0.93718592964824121</v>
      </c>
      <c r="F44" s="271">
        <v>7.87</v>
      </c>
      <c r="G44" s="690">
        <v>7.98</v>
      </c>
      <c r="H44" s="180">
        <f t="shared" si="9"/>
        <v>-0.11000000000000032</v>
      </c>
      <c r="I44" s="236">
        <f t="shared" si="10"/>
        <v>-0.41000000000000014</v>
      </c>
      <c r="J44" s="272">
        <f t="shared" si="11"/>
        <v>0.94790343074968231</v>
      </c>
      <c r="K44" s="99">
        <v>8.09</v>
      </c>
      <c r="L44" s="437">
        <f t="shared" si="12"/>
        <v>-0.62999999999999989</v>
      </c>
      <c r="M44" s="438">
        <f t="shared" si="13"/>
        <v>0.92212608158220022</v>
      </c>
    </row>
    <row r="45" spans="1:14" s="3" customFormat="1" ht="15" customHeight="1">
      <c r="A45" s="465" t="s">
        <v>35</v>
      </c>
      <c r="B45" s="93">
        <v>0</v>
      </c>
      <c r="C45" s="689">
        <v>0</v>
      </c>
      <c r="D45" s="368">
        <f t="shared" si="7"/>
        <v>0</v>
      </c>
      <c r="E45" s="369" t="e">
        <f t="shared" si="8"/>
        <v>#DIV/0!</v>
      </c>
      <c r="F45" s="271">
        <v>0</v>
      </c>
      <c r="G45" s="690">
        <v>0</v>
      </c>
      <c r="H45" s="180">
        <f t="shared" si="9"/>
        <v>0</v>
      </c>
      <c r="I45" s="236">
        <f t="shared" si="10"/>
        <v>0</v>
      </c>
      <c r="J45" s="272" t="e">
        <f t="shared" si="11"/>
        <v>#DIV/0!</v>
      </c>
      <c r="K45" s="99">
        <v>0</v>
      </c>
      <c r="L45" s="437">
        <f t="shared" si="12"/>
        <v>0</v>
      </c>
      <c r="M45" s="438" t="e">
        <f t="shared" si="13"/>
        <v>#DIV/0!</v>
      </c>
    </row>
    <row r="46" spans="1:14" s="3" customFormat="1" ht="15" customHeight="1">
      <c r="A46" s="28" t="s">
        <v>36</v>
      </c>
      <c r="B46" s="93">
        <v>1.5</v>
      </c>
      <c r="C46" s="689">
        <v>1.5</v>
      </c>
      <c r="D46" s="368">
        <f t="shared" si="7"/>
        <v>0</v>
      </c>
      <c r="E46" s="369">
        <f t="shared" si="8"/>
        <v>1</v>
      </c>
      <c r="F46" s="271">
        <v>1.3</v>
      </c>
      <c r="G46" s="690">
        <v>1.3</v>
      </c>
      <c r="H46" s="180">
        <f t="shared" si="9"/>
        <v>0</v>
      </c>
      <c r="I46" s="236">
        <f t="shared" si="10"/>
        <v>0.19999999999999996</v>
      </c>
      <c r="J46" s="272">
        <f t="shared" si="11"/>
        <v>1.1538461538461537</v>
      </c>
      <c r="K46" s="99">
        <v>1.54</v>
      </c>
      <c r="L46" s="437">
        <f t="shared" si="12"/>
        <v>-4.0000000000000036E-2</v>
      </c>
      <c r="M46" s="438">
        <f t="shared" si="13"/>
        <v>0.97402597402597402</v>
      </c>
    </row>
    <row r="47" spans="1:14" s="3" customFormat="1" ht="15" customHeight="1">
      <c r="A47" s="28" t="s">
        <v>37</v>
      </c>
      <c r="B47" s="93">
        <v>0.2</v>
      </c>
      <c r="C47" s="689">
        <v>0.2</v>
      </c>
      <c r="D47" s="368">
        <f t="shared" si="7"/>
        <v>0</v>
      </c>
      <c r="E47" s="369">
        <f t="shared" si="8"/>
        <v>1</v>
      </c>
      <c r="F47" s="271">
        <v>0.16</v>
      </c>
      <c r="G47" s="690">
        <v>0.16</v>
      </c>
      <c r="H47" s="180">
        <f t="shared" si="9"/>
        <v>0</v>
      </c>
      <c r="I47" s="236">
        <f t="shared" si="10"/>
        <v>4.0000000000000008E-2</v>
      </c>
      <c r="J47" s="272">
        <f t="shared" si="11"/>
        <v>1.25</v>
      </c>
      <c r="K47" s="99">
        <v>0.16</v>
      </c>
      <c r="L47" s="437">
        <f t="shared" si="12"/>
        <v>4.0000000000000008E-2</v>
      </c>
      <c r="M47" s="438">
        <f t="shared" si="13"/>
        <v>1.25</v>
      </c>
    </row>
    <row r="48" spans="1:14" s="3" customFormat="1" ht="15" customHeight="1">
      <c r="A48" s="28" t="s">
        <v>38</v>
      </c>
      <c r="B48" s="93">
        <v>0</v>
      </c>
      <c r="C48" s="689">
        <v>0</v>
      </c>
      <c r="D48" s="368">
        <f t="shared" si="7"/>
        <v>0</v>
      </c>
      <c r="E48" s="369" t="e">
        <f t="shared" si="8"/>
        <v>#DIV/0!</v>
      </c>
      <c r="F48" s="271">
        <v>0</v>
      </c>
      <c r="G48" s="690">
        <v>0</v>
      </c>
      <c r="H48" s="180">
        <f t="shared" si="9"/>
        <v>0</v>
      </c>
      <c r="I48" s="236">
        <f t="shared" si="10"/>
        <v>0</v>
      </c>
      <c r="J48" s="272" t="e">
        <f t="shared" si="11"/>
        <v>#DIV/0!</v>
      </c>
      <c r="K48" s="99">
        <v>0</v>
      </c>
      <c r="L48" s="437">
        <f t="shared" si="12"/>
        <v>0</v>
      </c>
      <c r="M48" s="438" t="e">
        <f t="shared" si="13"/>
        <v>#DIV/0!</v>
      </c>
    </row>
    <row r="49" spans="1:14" s="92" customFormat="1" ht="15" customHeight="1">
      <c r="A49" s="28" t="s">
        <v>29</v>
      </c>
      <c r="B49" s="93">
        <v>0.77</v>
      </c>
      <c r="C49" s="689">
        <v>0.77</v>
      </c>
      <c r="D49" s="368">
        <f t="shared" si="7"/>
        <v>0</v>
      </c>
      <c r="E49" s="369">
        <f t="shared" si="8"/>
        <v>1</v>
      </c>
      <c r="F49" s="271">
        <v>0.9</v>
      </c>
      <c r="G49" s="690">
        <v>0.95</v>
      </c>
      <c r="H49" s="180">
        <f t="shared" si="9"/>
        <v>-4.9999999999999933E-2</v>
      </c>
      <c r="I49" s="236">
        <f t="shared" si="10"/>
        <v>-0.13</v>
      </c>
      <c r="J49" s="272">
        <f t="shared" si="11"/>
        <v>0.85555555555555551</v>
      </c>
      <c r="K49" s="99">
        <v>1.27</v>
      </c>
      <c r="L49" s="437">
        <f t="shared" si="12"/>
        <v>-0.5</v>
      </c>
      <c r="M49" s="438">
        <f t="shared" si="13"/>
        <v>0.60629921259842523</v>
      </c>
    </row>
    <row r="50" spans="1:14" s="92" customFormat="1" ht="15" customHeight="1">
      <c r="A50" s="482" t="s">
        <v>39</v>
      </c>
      <c r="B50" s="77">
        <v>0</v>
      </c>
      <c r="C50" s="691">
        <v>0</v>
      </c>
      <c r="D50" s="371">
        <f t="shared" si="7"/>
        <v>0</v>
      </c>
      <c r="E50" s="372" t="e">
        <f t="shared" si="8"/>
        <v>#DIV/0!</v>
      </c>
      <c r="F50" s="275">
        <v>0</v>
      </c>
      <c r="G50" s="692">
        <v>0</v>
      </c>
      <c r="H50" s="184">
        <f t="shared" si="9"/>
        <v>0</v>
      </c>
      <c r="I50" s="237">
        <f t="shared" si="10"/>
        <v>0</v>
      </c>
      <c r="J50" s="276" t="e">
        <f t="shared" si="11"/>
        <v>#DIV/0!</v>
      </c>
      <c r="K50" s="100">
        <v>0</v>
      </c>
      <c r="L50" s="233">
        <f t="shared" si="12"/>
        <v>0</v>
      </c>
      <c r="M50" s="439" t="e">
        <f t="shared" si="13"/>
        <v>#DIV/0!</v>
      </c>
    </row>
    <row r="51" spans="1:14" ht="15" customHeight="1">
      <c r="A51" s="106" t="s">
        <v>25</v>
      </c>
      <c r="B51" s="107">
        <v>7.0000000000000007E-2</v>
      </c>
      <c r="C51" s="685">
        <v>7.0000000000000007E-2</v>
      </c>
      <c r="D51" s="362">
        <f t="shared" si="7"/>
        <v>0</v>
      </c>
      <c r="E51" s="363">
        <f t="shared" si="8"/>
        <v>1</v>
      </c>
      <c r="F51" s="268">
        <v>0.08</v>
      </c>
      <c r="G51" s="686">
        <v>0.08</v>
      </c>
      <c r="H51" s="239">
        <f t="shared" si="9"/>
        <v>0</v>
      </c>
      <c r="I51" s="235">
        <f t="shared" si="10"/>
        <v>-9.999999999999995E-3</v>
      </c>
      <c r="J51" s="267">
        <f t="shared" si="11"/>
        <v>0.87500000000000011</v>
      </c>
      <c r="K51" s="108">
        <v>0.11</v>
      </c>
      <c r="L51" s="378">
        <f t="shared" si="12"/>
        <v>-3.9999999999999994E-2</v>
      </c>
      <c r="M51" s="379">
        <f t="shared" si="13"/>
        <v>0.63636363636363646</v>
      </c>
      <c r="N51" s="96"/>
    </row>
    <row r="52" spans="1:14" s="611" customFormat="1" ht="15" customHeight="1">
      <c r="A52" s="664" t="s">
        <v>100</v>
      </c>
      <c r="B52" s="651">
        <f>B35-B51</f>
        <v>199.83</v>
      </c>
      <c r="C52" s="698">
        <v>197.8</v>
      </c>
      <c r="D52" s="653">
        <f>B52-C52</f>
        <v>2.0300000000000011</v>
      </c>
      <c r="E52" s="638">
        <f t="shared" si="8"/>
        <v>1.010262891809909</v>
      </c>
      <c r="F52" s="654">
        <f>F35-F51</f>
        <v>185.14999999999998</v>
      </c>
      <c r="G52" s="699">
        <v>186.07</v>
      </c>
      <c r="H52" s="656">
        <f t="shared" si="9"/>
        <v>-0.92000000000001592</v>
      </c>
      <c r="I52" s="655">
        <f t="shared" si="10"/>
        <v>14.680000000000035</v>
      </c>
      <c r="J52" s="640">
        <f t="shared" si="11"/>
        <v>1.0792870645422632</v>
      </c>
      <c r="K52" s="665">
        <f>K35-K51</f>
        <v>198.48</v>
      </c>
      <c r="L52" s="657">
        <f t="shared" si="12"/>
        <v>1.3500000000000227</v>
      </c>
      <c r="M52" s="642">
        <f t="shared" si="13"/>
        <v>1.0068016928657801</v>
      </c>
    </row>
    <row r="53" spans="1:14" s="635" customFormat="1" ht="15" customHeight="1">
      <c r="A53" s="612" t="s">
        <v>101</v>
      </c>
      <c r="B53" s="556">
        <f>B51/B35</f>
        <v>3.5017508754377191E-4</v>
      </c>
      <c r="C53" s="695">
        <v>3.5376762520847023E-4</v>
      </c>
      <c r="D53" s="557">
        <f>B53-C53</f>
        <v>-3.5925376646983153E-6</v>
      </c>
      <c r="E53" s="557">
        <f t="shared" si="8"/>
        <v>0.98984492246123068</v>
      </c>
      <c r="F53" s="573">
        <f>F51/F35</f>
        <v>4.3189548129352702E-4</v>
      </c>
      <c r="G53" s="696">
        <v>4.2976094547408005E-4</v>
      </c>
      <c r="H53" s="559">
        <f t="shared" si="9"/>
        <v>2.1345358194469616E-6</v>
      </c>
      <c r="I53" s="558">
        <f t="shared" si="10"/>
        <v>-8.1720393749755101E-5</v>
      </c>
      <c r="J53" s="559">
        <f t="shared" si="11"/>
        <v>0.81078664332166084</v>
      </c>
      <c r="K53" s="581">
        <f>K51/K35</f>
        <v>5.5390503046477669E-4</v>
      </c>
      <c r="L53" s="561">
        <f t="shared" si="12"/>
        <v>-2.0372994292100477E-4</v>
      </c>
      <c r="M53" s="562">
        <f t="shared" si="13"/>
        <v>0.63219336941197879</v>
      </c>
    </row>
    <row r="54" spans="1:14" s="96" customFormat="1" ht="15" customHeight="1">
      <c r="A54" s="106" t="s">
        <v>31</v>
      </c>
      <c r="B54" s="107">
        <v>41.43</v>
      </c>
      <c r="C54" s="685">
        <v>40.03</v>
      </c>
      <c r="D54" s="362">
        <f t="shared" si="7"/>
        <v>1.3999999999999986</v>
      </c>
      <c r="E54" s="363">
        <f t="shared" si="8"/>
        <v>1.0349737696727455</v>
      </c>
      <c r="F54" s="107">
        <v>36.270000000000003</v>
      </c>
      <c r="G54" s="686">
        <v>35.94</v>
      </c>
      <c r="H54" s="239">
        <f t="shared" si="9"/>
        <v>0.3300000000000054</v>
      </c>
      <c r="I54" s="235">
        <f t="shared" si="10"/>
        <v>5.1599999999999966</v>
      </c>
      <c r="J54" s="267">
        <f t="shared" si="11"/>
        <v>1.1422663358147227</v>
      </c>
      <c r="K54" s="268">
        <v>36.53</v>
      </c>
      <c r="L54" s="378">
        <f t="shared" si="12"/>
        <v>4.8999999999999986</v>
      </c>
      <c r="M54" s="379">
        <f t="shared" si="13"/>
        <v>1.1341363263071447</v>
      </c>
    </row>
    <row r="55" spans="1:14" s="3" customFormat="1" ht="15" customHeight="1">
      <c r="A55" s="28" t="s">
        <v>32</v>
      </c>
      <c r="B55" s="93">
        <v>9.34</v>
      </c>
      <c r="C55" s="689">
        <v>8.84</v>
      </c>
      <c r="D55" s="368">
        <f t="shared" si="7"/>
        <v>0.5</v>
      </c>
      <c r="E55" s="369">
        <f t="shared" si="8"/>
        <v>1.0565610859728507</v>
      </c>
      <c r="F55" s="93">
        <v>11.27</v>
      </c>
      <c r="G55" s="690">
        <v>10.99</v>
      </c>
      <c r="H55" s="180">
        <f t="shared" si="9"/>
        <v>0.27999999999999936</v>
      </c>
      <c r="I55" s="236">
        <f t="shared" si="10"/>
        <v>-1.9299999999999997</v>
      </c>
      <c r="J55" s="272">
        <f t="shared" si="11"/>
        <v>0.82874889086069214</v>
      </c>
      <c r="K55" s="271">
        <v>8.57</v>
      </c>
      <c r="L55" s="437">
        <f t="shared" si="12"/>
        <v>0.76999999999999957</v>
      </c>
      <c r="M55" s="438">
        <f t="shared" si="13"/>
        <v>1.0898483080513419</v>
      </c>
    </row>
    <row r="56" spans="1:14" s="92" customFormat="1" ht="15" customHeight="1">
      <c r="A56" s="28" t="s">
        <v>34</v>
      </c>
      <c r="B56" s="93">
        <v>29.46</v>
      </c>
      <c r="C56" s="689">
        <v>29.16</v>
      </c>
      <c r="D56" s="368">
        <f t="shared" si="7"/>
        <v>0.30000000000000071</v>
      </c>
      <c r="E56" s="369">
        <f t="shared" si="8"/>
        <v>1.0102880658436215</v>
      </c>
      <c r="F56" s="93">
        <v>23</v>
      </c>
      <c r="G56" s="690">
        <v>23</v>
      </c>
      <c r="H56" s="180">
        <f t="shared" si="9"/>
        <v>0</v>
      </c>
      <c r="I56" s="236">
        <f t="shared" si="10"/>
        <v>6.4600000000000009</v>
      </c>
      <c r="J56" s="272">
        <f t="shared" si="11"/>
        <v>1.2808695652173914</v>
      </c>
      <c r="K56" s="271">
        <v>26.9</v>
      </c>
      <c r="L56" s="437">
        <f t="shared" si="12"/>
        <v>2.5600000000000023</v>
      </c>
      <c r="M56" s="438">
        <f t="shared" si="13"/>
        <v>1.0951672862453532</v>
      </c>
    </row>
    <row r="57" spans="1:14" s="606" customFormat="1" ht="15" customHeight="1">
      <c r="A57" s="643" t="s">
        <v>96</v>
      </c>
      <c r="B57" s="658">
        <f>B54-B55-B56</f>
        <v>2.6300000000000026</v>
      </c>
      <c r="C57" s="659">
        <v>2.0300000000000011</v>
      </c>
      <c r="D57" s="660">
        <f>B57-C57</f>
        <v>0.60000000000000142</v>
      </c>
      <c r="E57" s="645">
        <f t="shared" si="8"/>
        <v>1.2955665024630547</v>
      </c>
      <c r="F57" s="658">
        <f>F54-F55-F56</f>
        <v>2.0000000000000036</v>
      </c>
      <c r="G57" s="661">
        <v>1.9499999999999957</v>
      </c>
      <c r="H57" s="662">
        <f t="shared" si="9"/>
        <v>5.0000000000007816E-2</v>
      </c>
      <c r="I57" s="661">
        <f t="shared" si="10"/>
        <v>0.62999999999999901</v>
      </c>
      <c r="J57" s="647">
        <f t="shared" si="11"/>
        <v>1.3149999999999988</v>
      </c>
      <c r="K57" s="658">
        <f>K54-K55-K56</f>
        <v>1.0600000000000023</v>
      </c>
      <c r="L57" s="663">
        <f t="shared" si="12"/>
        <v>1.5700000000000003</v>
      </c>
      <c r="M57" s="650">
        <f t="shared" si="13"/>
        <v>2.4811320754716952</v>
      </c>
    </row>
    <row r="58" spans="1:14">
      <c r="J58"/>
    </row>
    <row r="59" spans="1:14" ht="15.6">
      <c r="A59" s="477" t="s">
        <v>239</v>
      </c>
      <c r="J59"/>
    </row>
    <row r="60" spans="1:14">
      <c r="A60" s="478"/>
      <c r="B60" s="21"/>
      <c r="C60" s="21"/>
      <c r="D60" s="21"/>
      <c r="E60" s="21"/>
      <c r="F60" s="21"/>
      <c r="G60" s="21"/>
      <c r="H60" s="21"/>
      <c r="I60" s="21"/>
      <c r="J60" s="21"/>
      <c r="K60" s="121"/>
      <c r="L60" s="21"/>
      <c r="M60" s="21"/>
    </row>
    <row r="61" spans="1:14" s="177" customFormat="1" ht="46.2">
      <c r="A61" s="479" t="s">
        <v>87</v>
      </c>
      <c r="B61" s="316" t="s">
        <v>378</v>
      </c>
      <c r="C61" s="356" t="s">
        <v>396</v>
      </c>
      <c r="D61" s="357" t="s">
        <v>345</v>
      </c>
      <c r="E61" s="358" t="s">
        <v>346</v>
      </c>
      <c r="F61" s="316" t="s">
        <v>379</v>
      </c>
      <c r="G61" s="113" t="s">
        <v>397</v>
      </c>
      <c r="H61" s="238" t="s">
        <v>398</v>
      </c>
      <c r="I61" s="353" t="s">
        <v>122</v>
      </c>
      <c r="J61" s="114" t="s">
        <v>123</v>
      </c>
      <c r="K61" s="321" t="s">
        <v>240</v>
      </c>
      <c r="L61" s="373" t="s">
        <v>241</v>
      </c>
      <c r="M61" s="385" t="s">
        <v>242</v>
      </c>
    </row>
    <row r="62" spans="1:14">
      <c r="A62" s="480"/>
      <c r="B62" s="317" t="s">
        <v>15</v>
      </c>
      <c r="C62" s="20" t="s">
        <v>15</v>
      </c>
      <c r="D62" s="359" t="s">
        <v>15</v>
      </c>
      <c r="E62" s="360" t="s">
        <v>1</v>
      </c>
      <c r="F62" s="317" t="s">
        <v>15</v>
      </c>
      <c r="G62" s="27" t="s">
        <v>15</v>
      </c>
      <c r="H62" s="6" t="s">
        <v>15</v>
      </c>
      <c r="I62" s="27" t="s">
        <v>15</v>
      </c>
      <c r="J62" s="6" t="s">
        <v>1</v>
      </c>
      <c r="K62" s="322" t="s">
        <v>15</v>
      </c>
      <c r="L62" s="16" t="s">
        <v>15</v>
      </c>
      <c r="M62" s="386" t="s">
        <v>1</v>
      </c>
    </row>
    <row r="63" spans="1:14" ht="15" customHeight="1">
      <c r="A63" s="106" t="s">
        <v>16</v>
      </c>
      <c r="B63" s="102">
        <v>191.52</v>
      </c>
      <c r="C63" s="683">
        <v>190.02</v>
      </c>
      <c r="D63" s="441">
        <f>B63-C63</f>
        <v>1.5</v>
      </c>
      <c r="E63" s="442">
        <f>B63/C63</f>
        <v>1.0078939059046417</v>
      </c>
      <c r="F63" s="266">
        <v>185.57</v>
      </c>
      <c r="G63" s="684">
        <v>183.88</v>
      </c>
      <c r="H63" s="269">
        <f>F63-G63</f>
        <v>1.6899999999999977</v>
      </c>
      <c r="I63" s="234">
        <f>B63-F63</f>
        <v>5.9500000000000171</v>
      </c>
      <c r="J63" s="270">
        <f>B63/F63</f>
        <v>1.0320633723123351</v>
      </c>
      <c r="K63" s="103">
        <v>172.79</v>
      </c>
      <c r="L63" s="378">
        <f t="shared" ref="L63:L85" si="14">B63-K63</f>
        <v>18.730000000000018</v>
      </c>
      <c r="M63" s="379">
        <f t="shared" ref="M63:M85" si="15">B63/K63</f>
        <v>1.108397476705828</v>
      </c>
      <c r="N63" s="97"/>
    </row>
    <row r="64" spans="1:14" ht="15" customHeight="1">
      <c r="A64" s="106" t="s">
        <v>17</v>
      </c>
      <c r="B64" s="107">
        <v>3.44</v>
      </c>
      <c r="C64" s="685">
        <v>3.55</v>
      </c>
      <c r="D64" s="362">
        <f t="shared" ref="D64:D84" si="16">B64-C64</f>
        <v>-0.10999999999999988</v>
      </c>
      <c r="E64" s="363">
        <f t="shared" ref="E64:E85" si="17">B64/C64</f>
        <v>0.96901408450704229</v>
      </c>
      <c r="F64" s="268">
        <v>3.03</v>
      </c>
      <c r="G64" s="686">
        <v>3.03</v>
      </c>
      <c r="H64" s="239">
        <f t="shared" ref="H64:H85" si="18">F64-G64</f>
        <v>0</v>
      </c>
      <c r="I64" s="235">
        <f t="shared" ref="I64:I85" si="19">B64-F64</f>
        <v>0.41000000000000014</v>
      </c>
      <c r="J64" s="267">
        <f t="shared" ref="J64:J85" si="20">B64/F64</f>
        <v>1.1353135313531353</v>
      </c>
      <c r="K64" s="108">
        <v>3.43</v>
      </c>
      <c r="L64" s="378">
        <f t="shared" si="14"/>
        <v>9.9999999999997868E-3</v>
      </c>
      <c r="M64" s="379">
        <f t="shared" si="15"/>
        <v>1.0029154518950436</v>
      </c>
      <c r="N64" s="97"/>
    </row>
    <row r="65" spans="1:14" ht="15" customHeight="1">
      <c r="A65" s="481" t="s">
        <v>18</v>
      </c>
      <c r="B65" s="348">
        <v>188.09</v>
      </c>
      <c r="C65" s="687">
        <v>186.48</v>
      </c>
      <c r="D65" s="365">
        <f t="shared" si="16"/>
        <v>1.6100000000000136</v>
      </c>
      <c r="E65" s="366">
        <f t="shared" si="17"/>
        <v>1.0086336336336337</v>
      </c>
      <c r="F65" s="475">
        <v>182.54</v>
      </c>
      <c r="G65" s="688">
        <v>180.85</v>
      </c>
      <c r="H65" s="350">
        <f t="shared" si="18"/>
        <v>1.6899999999999977</v>
      </c>
      <c r="I65" s="349">
        <f t="shared" si="19"/>
        <v>5.5500000000000114</v>
      </c>
      <c r="J65" s="351">
        <f t="shared" si="20"/>
        <v>1.0304042949490524</v>
      </c>
      <c r="K65" s="408">
        <v>169.37</v>
      </c>
      <c r="L65" s="380">
        <f t="shared" si="14"/>
        <v>18.72</v>
      </c>
      <c r="M65" s="381">
        <f t="shared" si="15"/>
        <v>1.1105272480368424</v>
      </c>
      <c r="N65" s="97"/>
    </row>
    <row r="66" spans="1:14" ht="15" customHeight="1">
      <c r="A66" s="106" t="s">
        <v>19</v>
      </c>
      <c r="B66" s="107">
        <v>2.27</v>
      </c>
      <c r="C66" s="685">
        <v>2</v>
      </c>
      <c r="D66" s="362">
        <f t="shared" si="16"/>
        <v>0.27</v>
      </c>
      <c r="E66" s="363">
        <f t="shared" si="17"/>
        <v>1.135</v>
      </c>
      <c r="F66" s="268">
        <v>3.26</v>
      </c>
      <c r="G66" s="686">
        <v>2.79</v>
      </c>
      <c r="H66" s="239">
        <f t="shared" si="18"/>
        <v>0.46999999999999975</v>
      </c>
      <c r="I66" s="235">
        <f t="shared" si="19"/>
        <v>-0.98999999999999977</v>
      </c>
      <c r="J66" s="267">
        <f t="shared" si="20"/>
        <v>0.69631901840490806</v>
      </c>
      <c r="K66" s="108">
        <v>2.4500000000000002</v>
      </c>
      <c r="L66" s="378">
        <f t="shared" si="14"/>
        <v>-0.18000000000000016</v>
      </c>
      <c r="M66" s="379">
        <f t="shared" si="15"/>
        <v>0.92653061224489786</v>
      </c>
      <c r="N66" s="96"/>
    </row>
    <row r="67" spans="1:14" s="3" customFormat="1" ht="15" customHeight="1">
      <c r="A67" s="28" t="s">
        <v>20</v>
      </c>
      <c r="B67" s="93">
        <v>0.01</v>
      </c>
      <c r="C67" s="689">
        <v>0.01</v>
      </c>
      <c r="D67" s="368">
        <f t="shared" si="16"/>
        <v>0</v>
      </c>
      <c r="E67" s="369">
        <f t="shared" si="17"/>
        <v>1</v>
      </c>
      <c r="F67" s="271">
        <v>0.01</v>
      </c>
      <c r="G67" s="690">
        <v>0.01</v>
      </c>
      <c r="H67" s="180">
        <f t="shared" si="18"/>
        <v>0</v>
      </c>
      <c r="I67" s="236">
        <f t="shared" si="19"/>
        <v>0</v>
      </c>
      <c r="J67" s="272">
        <f t="shared" si="20"/>
        <v>1</v>
      </c>
      <c r="K67" s="99">
        <v>0.01</v>
      </c>
      <c r="L67" s="437">
        <f t="shared" si="14"/>
        <v>0</v>
      </c>
      <c r="M67" s="438">
        <f t="shared" si="15"/>
        <v>1</v>
      </c>
    </row>
    <row r="68" spans="1:14" s="3" customFormat="1" ht="15" customHeight="1">
      <c r="A68" s="28" t="s">
        <v>21</v>
      </c>
      <c r="B68" s="93">
        <v>0</v>
      </c>
      <c r="C68" s="689">
        <v>0</v>
      </c>
      <c r="D68" s="368">
        <f t="shared" si="16"/>
        <v>0</v>
      </c>
      <c r="E68" s="369" t="e">
        <f t="shared" si="17"/>
        <v>#DIV/0!</v>
      </c>
      <c r="F68" s="271">
        <v>0</v>
      </c>
      <c r="G68" s="690">
        <v>0</v>
      </c>
      <c r="H68" s="180">
        <f t="shared" si="18"/>
        <v>0</v>
      </c>
      <c r="I68" s="236">
        <f t="shared" si="19"/>
        <v>0</v>
      </c>
      <c r="J68" s="272" t="e">
        <f t="shared" si="20"/>
        <v>#DIV/0!</v>
      </c>
      <c r="K68" s="99">
        <v>0</v>
      </c>
      <c r="L68" s="437">
        <f t="shared" si="14"/>
        <v>0</v>
      </c>
      <c r="M68" s="438" t="e">
        <f t="shared" si="15"/>
        <v>#DIV/0!</v>
      </c>
    </row>
    <row r="69" spans="1:14" s="3" customFormat="1" ht="15" customHeight="1">
      <c r="A69" s="28" t="s">
        <v>24</v>
      </c>
      <c r="B69" s="93">
        <v>1.55</v>
      </c>
      <c r="C69" s="689">
        <v>1.25</v>
      </c>
      <c r="D69" s="368">
        <f t="shared" si="16"/>
        <v>0.30000000000000004</v>
      </c>
      <c r="E69" s="369">
        <f t="shared" si="17"/>
        <v>1.24</v>
      </c>
      <c r="F69" s="271">
        <v>1.55</v>
      </c>
      <c r="G69" s="690">
        <v>1.05</v>
      </c>
      <c r="H69" s="180">
        <f t="shared" si="18"/>
        <v>0.5</v>
      </c>
      <c r="I69" s="236">
        <f t="shared" si="19"/>
        <v>0</v>
      </c>
      <c r="J69" s="272">
        <f t="shared" si="20"/>
        <v>1</v>
      </c>
      <c r="K69" s="99">
        <v>1.55</v>
      </c>
      <c r="L69" s="437">
        <f t="shared" si="14"/>
        <v>0</v>
      </c>
      <c r="M69" s="438">
        <f t="shared" si="15"/>
        <v>1</v>
      </c>
    </row>
    <row r="70" spans="1:14" s="3" customFormat="1" ht="15" customHeight="1">
      <c r="A70" s="482" t="s">
        <v>22</v>
      </c>
      <c r="B70" s="77">
        <v>0.61</v>
      </c>
      <c r="C70" s="691">
        <v>0.61</v>
      </c>
      <c r="D70" s="371">
        <f t="shared" si="16"/>
        <v>0</v>
      </c>
      <c r="E70" s="372">
        <f t="shared" si="17"/>
        <v>1</v>
      </c>
      <c r="F70" s="275">
        <v>1.58</v>
      </c>
      <c r="G70" s="692">
        <v>1.58</v>
      </c>
      <c r="H70" s="184">
        <f t="shared" si="18"/>
        <v>0</v>
      </c>
      <c r="I70" s="237">
        <f t="shared" si="19"/>
        <v>-0.97000000000000008</v>
      </c>
      <c r="J70" s="276">
        <f t="shared" si="20"/>
        <v>0.38607594936708856</v>
      </c>
      <c r="K70" s="100">
        <v>0.79</v>
      </c>
      <c r="L70" s="233">
        <f t="shared" si="14"/>
        <v>-0.18000000000000005</v>
      </c>
      <c r="M70" s="439">
        <f t="shared" si="15"/>
        <v>0.77215189873417711</v>
      </c>
    </row>
    <row r="71" spans="1:14" ht="15" customHeight="1">
      <c r="A71" s="106" t="s">
        <v>23</v>
      </c>
      <c r="B71" s="107">
        <v>136.83000000000001</v>
      </c>
      <c r="C71" s="685">
        <v>135.63</v>
      </c>
      <c r="D71" s="362">
        <f t="shared" si="16"/>
        <v>1.2000000000000171</v>
      </c>
      <c r="E71" s="363">
        <f t="shared" si="17"/>
        <v>1.0088476000884761</v>
      </c>
      <c r="F71" s="268">
        <v>131.4</v>
      </c>
      <c r="G71" s="686">
        <v>130.34</v>
      </c>
      <c r="H71" s="239">
        <f t="shared" si="18"/>
        <v>1.0600000000000023</v>
      </c>
      <c r="I71" s="235">
        <f t="shared" si="19"/>
        <v>5.4300000000000068</v>
      </c>
      <c r="J71" s="267">
        <f t="shared" si="20"/>
        <v>1.041324200913242</v>
      </c>
      <c r="K71" s="108">
        <v>120.78</v>
      </c>
      <c r="L71" s="378">
        <f t="shared" si="14"/>
        <v>16.050000000000011</v>
      </c>
      <c r="M71" s="379">
        <f t="shared" si="15"/>
        <v>1.1328862394436165</v>
      </c>
      <c r="N71" s="96"/>
    </row>
    <row r="72" spans="1:14" s="3" customFormat="1" ht="15" customHeight="1">
      <c r="A72" s="465" t="s">
        <v>54</v>
      </c>
      <c r="B72" s="93">
        <v>20.96</v>
      </c>
      <c r="C72" s="689">
        <v>18.86</v>
      </c>
      <c r="D72" s="368">
        <f t="shared" si="16"/>
        <v>2.1000000000000014</v>
      </c>
      <c r="E72" s="369">
        <f t="shared" si="17"/>
        <v>1.1113467656415696</v>
      </c>
      <c r="F72" s="271">
        <v>18.98</v>
      </c>
      <c r="G72" s="690">
        <v>17.920000000000002</v>
      </c>
      <c r="H72" s="180">
        <f t="shared" si="18"/>
        <v>1.0599999999999987</v>
      </c>
      <c r="I72" s="236">
        <f t="shared" si="19"/>
        <v>1.9800000000000004</v>
      </c>
      <c r="J72" s="272">
        <f t="shared" si="20"/>
        <v>1.1043203371970496</v>
      </c>
      <c r="K72" s="99">
        <v>15.61</v>
      </c>
      <c r="L72" s="437">
        <f t="shared" si="14"/>
        <v>5.3500000000000014</v>
      </c>
      <c r="M72" s="438">
        <f t="shared" si="15"/>
        <v>1.3427290198590649</v>
      </c>
    </row>
    <row r="73" spans="1:14" s="3" customFormat="1" ht="15" customHeight="1">
      <c r="A73" s="465" t="s">
        <v>35</v>
      </c>
      <c r="B73" s="93">
        <v>16.77</v>
      </c>
      <c r="C73" s="689">
        <v>16.87</v>
      </c>
      <c r="D73" s="368">
        <f t="shared" si="16"/>
        <v>-0.10000000000000142</v>
      </c>
      <c r="E73" s="369">
        <f t="shared" si="17"/>
        <v>0.99407231772376992</v>
      </c>
      <c r="F73" s="271">
        <v>17.07</v>
      </c>
      <c r="G73" s="690">
        <v>17.07</v>
      </c>
      <c r="H73" s="180">
        <f t="shared" si="18"/>
        <v>0</v>
      </c>
      <c r="I73" s="236">
        <f t="shared" si="19"/>
        <v>-0.30000000000000071</v>
      </c>
      <c r="J73" s="272">
        <f t="shared" si="20"/>
        <v>0.98242530755711766</v>
      </c>
      <c r="K73" s="99">
        <v>17</v>
      </c>
      <c r="L73" s="437">
        <f t="shared" si="14"/>
        <v>-0.23000000000000043</v>
      </c>
      <c r="M73" s="438">
        <f t="shared" si="15"/>
        <v>0.9864705882352941</v>
      </c>
    </row>
    <row r="74" spans="1:14" s="3" customFormat="1" ht="15" customHeight="1">
      <c r="A74" s="28" t="s">
        <v>36</v>
      </c>
      <c r="B74" s="93">
        <v>18.309999999999999</v>
      </c>
      <c r="C74" s="689">
        <v>18.309999999999999</v>
      </c>
      <c r="D74" s="368">
        <f t="shared" si="16"/>
        <v>0</v>
      </c>
      <c r="E74" s="369">
        <f t="shared" si="17"/>
        <v>1</v>
      </c>
      <c r="F74" s="271">
        <v>16.45</v>
      </c>
      <c r="G74" s="690">
        <v>16.45</v>
      </c>
      <c r="H74" s="180">
        <f t="shared" si="18"/>
        <v>0</v>
      </c>
      <c r="I74" s="236">
        <f t="shared" si="19"/>
        <v>1.8599999999999994</v>
      </c>
      <c r="J74" s="272">
        <f t="shared" si="20"/>
        <v>1.1130699088145897</v>
      </c>
      <c r="K74" s="99">
        <v>15.24</v>
      </c>
      <c r="L74" s="437">
        <f t="shared" si="14"/>
        <v>3.0699999999999985</v>
      </c>
      <c r="M74" s="438">
        <f t="shared" si="15"/>
        <v>1.2014435695538057</v>
      </c>
    </row>
    <row r="75" spans="1:14" s="3" customFormat="1" ht="15" customHeight="1">
      <c r="A75" s="28" t="s">
        <v>37</v>
      </c>
      <c r="B75" s="93">
        <v>38.04</v>
      </c>
      <c r="C75" s="689">
        <v>38.24</v>
      </c>
      <c r="D75" s="368">
        <f t="shared" si="16"/>
        <v>-0.20000000000000284</v>
      </c>
      <c r="E75" s="369">
        <f t="shared" si="17"/>
        <v>0.99476987447698739</v>
      </c>
      <c r="F75" s="271">
        <v>38.21</v>
      </c>
      <c r="G75" s="690">
        <v>38.229999999999997</v>
      </c>
      <c r="H75" s="180">
        <f t="shared" si="18"/>
        <v>-1.9999999999996021E-2</v>
      </c>
      <c r="I75" s="236">
        <f t="shared" si="19"/>
        <v>-0.17000000000000171</v>
      </c>
      <c r="J75" s="272">
        <f t="shared" si="20"/>
        <v>0.99555090290499859</v>
      </c>
      <c r="K75" s="99">
        <v>34.15</v>
      </c>
      <c r="L75" s="437">
        <f t="shared" si="14"/>
        <v>3.8900000000000006</v>
      </c>
      <c r="M75" s="438">
        <f t="shared" si="15"/>
        <v>1.113909224011713</v>
      </c>
    </row>
    <row r="76" spans="1:14" s="3" customFormat="1" ht="15" customHeight="1">
      <c r="A76" s="28" t="s">
        <v>38</v>
      </c>
      <c r="B76" s="93">
        <v>12.61</v>
      </c>
      <c r="C76" s="689">
        <v>13.21</v>
      </c>
      <c r="D76" s="368">
        <f t="shared" si="16"/>
        <v>-0.60000000000000142</v>
      </c>
      <c r="E76" s="369">
        <f t="shared" si="17"/>
        <v>0.95457986373959114</v>
      </c>
      <c r="F76" s="271">
        <v>12.1</v>
      </c>
      <c r="G76" s="690">
        <v>12.1</v>
      </c>
      <c r="H76" s="180">
        <f t="shared" si="18"/>
        <v>0</v>
      </c>
      <c r="I76" s="236">
        <f t="shared" si="19"/>
        <v>0.50999999999999979</v>
      </c>
      <c r="J76" s="272">
        <f t="shared" si="20"/>
        <v>1.0421487603305786</v>
      </c>
      <c r="K76" s="99">
        <v>11.53</v>
      </c>
      <c r="L76" s="437">
        <f t="shared" si="14"/>
        <v>1.08</v>
      </c>
      <c r="M76" s="438">
        <f t="shared" si="15"/>
        <v>1.0936686903729402</v>
      </c>
    </row>
    <row r="77" spans="1:14" s="92" customFormat="1" ht="15" customHeight="1">
      <c r="A77" s="28" t="s">
        <v>29</v>
      </c>
      <c r="B77" s="93">
        <v>15.66</v>
      </c>
      <c r="C77" s="689">
        <v>15.66</v>
      </c>
      <c r="D77" s="368">
        <f t="shared" si="16"/>
        <v>0</v>
      </c>
      <c r="E77" s="369">
        <f t="shared" si="17"/>
        <v>1</v>
      </c>
      <c r="F77" s="271">
        <v>14.38</v>
      </c>
      <c r="G77" s="690">
        <v>14.38</v>
      </c>
      <c r="H77" s="180">
        <f t="shared" si="18"/>
        <v>0</v>
      </c>
      <c r="I77" s="236">
        <f t="shared" si="19"/>
        <v>1.2799999999999994</v>
      </c>
      <c r="J77" s="272">
        <f t="shared" si="20"/>
        <v>1.0890125173852572</v>
      </c>
      <c r="K77" s="99">
        <v>13.68</v>
      </c>
      <c r="L77" s="437">
        <f t="shared" si="14"/>
        <v>1.9800000000000004</v>
      </c>
      <c r="M77" s="438">
        <f t="shared" si="15"/>
        <v>1.1447368421052633</v>
      </c>
    </row>
    <row r="78" spans="1:14" s="92" customFormat="1" ht="15" customHeight="1">
      <c r="A78" s="482" t="s">
        <v>39</v>
      </c>
      <c r="B78" s="77">
        <v>10.39</v>
      </c>
      <c r="C78" s="691">
        <v>10.39</v>
      </c>
      <c r="D78" s="371">
        <f t="shared" si="16"/>
        <v>0</v>
      </c>
      <c r="E78" s="372">
        <f t="shared" si="17"/>
        <v>1</v>
      </c>
      <c r="F78" s="275">
        <v>10</v>
      </c>
      <c r="G78" s="692">
        <v>10</v>
      </c>
      <c r="H78" s="184">
        <f t="shared" si="18"/>
        <v>0</v>
      </c>
      <c r="I78" s="237">
        <f t="shared" si="19"/>
        <v>0.39000000000000057</v>
      </c>
      <c r="J78" s="276">
        <f t="shared" si="20"/>
        <v>1.0390000000000001</v>
      </c>
      <c r="K78" s="100">
        <v>9.32</v>
      </c>
      <c r="L78" s="233">
        <f t="shared" si="14"/>
        <v>1.0700000000000003</v>
      </c>
      <c r="M78" s="439">
        <f t="shared" si="15"/>
        <v>1.1148068669527897</v>
      </c>
    </row>
    <row r="79" spans="1:14" ht="15" customHeight="1">
      <c r="A79" s="106" t="s">
        <v>25</v>
      </c>
      <c r="B79" s="107">
        <v>16.899999999999999</v>
      </c>
      <c r="C79" s="685">
        <v>16.899999999999999</v>
      </c>
      <c r="D79" s="362">
        <f t="shared" si="16"/>
        <v>0</v>
      </c>
      <c r="E79" s="363">
        <f t="shared" si="17"/>
        <v>1</v>
      </c>
      <c r="F79" s="268">
        <v>17</v>
      </c>
      <c r="G79" s="686">
        <v>17</v>
      </c>
      <c r="H79" s="239">
        <f t="shared" si="18"/>
        <v>0</v>
      </c>
      <c r="I79" s="235">
        <f t="shared" si="19"/>
        <v>-0.10000000000000142</v>
      </c>
      <c r="J79" s="267">
        <f t="shared" si="20"/>
        <v>0.99411764705882344</v>
      </c>
      <c r="K79" s="108">
        <v>16.059999999999999</v>
      </c>
      <c r="L79" s="378">
        <f t="shared" si="14"/>
        <v>0.83999999999999986</v>
      </c>
      <c r="M79" s="379">
        <f t="shared" si="15"/>
        <v>1.0523038605230386</v>
      </c>
      <c r="N79" s="96"/>
    </row>
    <row r="80" spans="1:14" s="611" customFormat="1" ht="15" customHeight="1">
      <c r="A80" s="664" t="s">
        <v>100</v>
      </c>
      <c r="B80" s="651">
        <f>B63-B79</f>
        <v>174.62</v>
      </c>
      <c r="C80" s="698">
        <v>173.12</v>
      </c>
      <c r="D80" s="653">
        <f>B80-C80</f>
        <v>1.5</v>
      </c>
      <c r="E80" s="638">
        <f t="shared" si="17"/>
        <v>1.0086645101663585</v>
      </c>
      <c r="F80" s="654">
        <f>F63-F79</f>
        <v>168.57</v>
      </c>
      <c r="G80" s="699">
        <v>166.88</v>
      </c>
      <c r="H80" s="656">
        <f t="shared" si="18"/>
        <v>1.6899999999999977</v>
      </c>
      <c r="I80" s="655">
        <f t="shared" si="19"/>
        <v>6.0500000000000114</v>
      </c>
      <c r="J80" s="640">
        <f t="shared" si="20"/>
        <v>1.0358901346621583</v>
      </c>
      <c r="K80" s="665">
        <f>K63-K79</f>
        <v>156.72999999999999</v>
      </c>
      <c r="L80" s="657">
        <f t="shared" si="14"/>
        <v>17.890000000000015</v>
      </c>
      <c r="M80" s="642">
        <f t="shared" si="15"/>
        <v>1.1141453454986283</v>
      </c>
    </row>
    <row r="81" spans="1:14" s="635" customFormat="1" ht="15" customHeight="1">
      <c r="A81" s="612" t="s">
        <v>101</v>
      </c>
      <c r="B81" s="556">
        <f>B79/B63</f>
        <v>8.824143692564744E-2</v>
      </c>
      <c r="C81" s="695">
        <v>8.8938006525628874E-2</v>
      </c>
      <c r="D81" s="557">
        <f>B81-C81</f>
        <v>-6.9656959998143364E-4</v>
      </c>
      <c r="E81" s="557">
        <f t="shared" si="17"/>
        <v>0.9921679197994987</v>
      </c>
      <c r="F81" s="573">
        <f>F79/F63</f>
        <v>9.1609635178099919E-2</v>
      </c>
      <c r="G81" s="696">
        <v>9.2451598868827492E-2</v>
      </c>
      <c r="H81" s="559">
        <f t="shared" si="18"/>
        <v>-8.4196369072757349E-4</v>
      </c>
      <c r="I81" s="558">
        <f t="shared" si="19"/>
        <v>-3.3681982524524784E-3</v>
      </c>
      <c r="J81" s="559">
        <f t="shared" si="20"/>
        <v>0.96323314413484673</v>
      </c>
      <c r="K81" s="581">
        <f>K79/K63</f>
        <v>9.2945193587591873E-2</v>
      </c>
      <c r="L81" s="561">
        <f t="shared" si="14"/>
        <v>-4.7037566619444332E-3</v>
      </c>
      <c r="M81" s="562">
        <f t="shared" si="15"/>
        <v>0.94939214734636501</v>
      </c>
    </row>
    <row r="82" spans="1:14" s="96" customFormat="1" ht="15" customHeight="1">
      <c r="A82" s="106" t="s">
        <v>31</v>
      </c>
      <c r="B82" s="107">
        <v>0.68</v>
      </c>
      <c r="C82" s="685">
        <v>0.72</v>
      </c>
      <c r="D82" s="362">
        <f t="shared" si="16"/>
        <v>-3.9999999999999925E-2</v>
      </c>
      <c r="E82" s="363">
        <f t="shared" si="17"/>
        <v>0.94444444444444453</v>
      </c>
      <c r="F82" s="268">
        <v>0.75</v>
      </c>
      <c r="G82" s="686">
        <v>0.69</v>
      </c>
      <c r="H82" s="239">
        <f t="shared" si="18"/>
        <v>6.0000000000000053E-2</v>
      </c>
      <c r="I82" s="235">
        <f t="shared" si="19"/>
        <v>-6.9999999999999951E-2</v>
      </c>
      <c r="J82" s="267">
        <f t="shared" si="20"/>
        <v>0.90666666666666673</v>
      </c>
      <c r="K82" s="268">
        <v>0.76</v>
      </c>
      <c r="L82" s="378">
        <f t="shared" si="14"/>
        <v>-7.999999999999996E-2</v>
      </c>
      <c r="M82" s="379">
        <f t="shared" si="15"/>
        <v>0.89473684210526316</v>
      </c>
    </row>
    <row r="83" spans="1:14" s="3" customFormat="1" ht="15" customHeight="1">
      <c r="A83" s="28" t="s">
        <v>32</v>
      </c>
      <c r="B83" s="93">
        <v>0.18</v>
      </c>
      <c r="C83" s="689">
        <v>0.18</v>
      </c>
      <c r="D83" s="368">
        <f t="shared" si="16"/>
        <v>0</v>
      </c>
      <c r="E83" s="369">
        <f t="shared" si="17"/>
        <v>1</v>
      </c>
      <c r="F83" s="271">
        <v>0.14000000000000001</v>
      </c>
      <c r="G83" s="690">
        <v>0.11</v>
      </c>
      <c r="H83" s="180">
        <f t="shared" si="18"/>
        <v>3.0000000000000013E-2</v>
      </c>
      <c r="I83" s="236">
        <f t="shared" si="19"/>
        <v>3.999999999999998E-2</v>
      </c>
      <c r="J83" s="272">
        <f t="shared" si="20"/>
        <v>1.2857142857142856</v>
      </c>
      <c r="K83" s="271">
        <v>0.28000000000000003</v>
      </c>
      <c r="L83" s="437">
        <f t="shared" si="14"/>
        <v>-0.10000000000000003</v>
      </c>
      <c r="M83" s="438">
        <f t="shared" si="15"/>
        <v>0.64285714285714279</v>
      </c>
    </row>
    <row r="84" spans="1:14" s="92" customFormat="1" ht="15" customHeight="1">
      <c r="A84" s="28" t="s">
        <v>34</v>
      </c>
      <c r="B84" s="93">
        <v>0.04</v>
      </c>
      <c r="C84" s="689">
        <v>0.04</v>
      </c>
      <c r="D84" s="368">
        <f t="shared" si="16"/>
        <v>0</v>
      </c>
      <c r="E84" s="369">
        <f t="shared" si="17"/>
        <v>1</v>
      </c>
      <c r="F84" s="271">
        <v>0.05</v>
      </c>
      <c r="G84" s="690">
        <v>0.03</v>
      </c>
      <c r="H84" s="180">
        <f t="shared" si="18"/>
        <v>2.0000000000000004E-2</v>
      </c>
      <c r="I84" s="236">
        <f t="shared" si="19"/>
        <v>-1.0000000000000002E-2</v>
      </c>
      <c r="J84" s="272">
        <f t="shared" si="20"/>
        <v>0.79999999999999993</v>
      </c>
      <c r="K84" s="271">
        <v>0.04</v>
      </c>
      <c r="L84" s="437">
        <f t="shared" si="14"/>
        <v>0</v>
      </c>
      <c r="M84" s="438">
        <f t="shared" si="15"/>
        <v>1</v>
      </c>
    </row>
    <row r="85" spans="1:14" s="606" customFormat="1" ht="15" customHeight="1">
      <c r="A85" s="643" t="s">
        <v>96</v>
      </c>
      <c r="B85" s="658">
        <f>B82-B83-B84</f>
        <v>0.46</v>
      </c>
      <c r="C85" s="659">
        <v>0.5</v>
      </c>
      <c r="D85" s="660">
        <f>B85-C85</f>
        <v>-3.999999999999998E-2</v>
      </c>
      <c r="E85" s="645">
        <f t="shared" si="17"/>
        <v>0.92</v>
      </c>
      <c r="F85" s="658">
        <f>F82-F83-F84</f>
        <v>0.55999999999999994</v>
      </c>
      <c r="G85" s="661">
        <v>0.54999999999999993</v>
      </c>
      <c r="H85" s="662">
        <f t="shared" si="18"/>
        <v>1.0000000000000009E-2</v>
      </c>
      <c r="I85" s="661">
        <f t="shared" si="19"/>
        <v>-9.9999999999999922E-2</v>
      </c>
      <c r="J85" s="647">
        <f t="shared" si="20"/>
        <v>0.82142857142857151</v>
      </c>
      <c r="K85" s="658">
        <f>K82-K83-K84</f>
        <v>0.44</v>
      </c>
      <c r="L85" s="663">
        <f t="shared" si="14"/>
        <v>2.0000000000000018E-2</v>
      </c>
      <c r="M85" s="650">
        <f t="shared" si="15"/>
        <v>1.0454545454545454</v>
      </c>
    </row>
    <row r="86" spans="1:14">
      <c r="J86"/>
    </row>
    <row r="87" spans="1:14" ht="15.6">
      <c r="A87" s="477" t="s">
        <v>243</v>
      </c>
      <c r="J87"/>
    </row>
    <row r="88" spans="1:14">
      <c r="A88" s="478"/>
      <c r="B88" s="21"/>
      <c r="C88" s="21"/>
      <c r="D88" s="21"/>
      <c r="E88" s="21"/>
      <c r="F88" s="21"/>
      <c r="G88" s="21"/>
      <c r="H88" s="21"/>
      <c r="I88" s="21"/>
      <c r="J88" s="21"/>
      <c r="K88" s="121"/>
      <c r="L88" s="21"/>
      <c r="M88" s="21"/>
    </row>
    <row r="89" spans="1:14" s="177" customFormat="1" ht="46.2">
      <c r="A89" s="479" t="s">
        <v>43</v>
      </c>
      <c r="B89" s="316" t="s">
        <v>380</v>
      </c>
      <c r="C89" s="356" t="s">
        <v>399</v>
      </c>
      <c r="D89" s="357" t="s">
        <v>350</v>
      </c>
      <c r="E89" s="358" t="s">
        <v>351</v>
      </c>
      <c r="F89" s="316" t="s">
        <v>381</v>
      </c>
      <c r="G89" s="113" t="s">
        <v>400</v>
      </c>
      <c r="H89" s="238" t="s">
        <v>401</v>
      </c>
      <c r="I89" s="353" t="s">
        <v>124</v>
      </c>
      <c r="J89" s="114" t="s">
        <v>125</v>
      </c>
      <c r="K89" s="321" t="s">
        <v>244</v>
      </c>
      <c r="L89" s="373" t="s">
        <v>245</v>
      </c>
      <c r="M89" s="385" t="s">
        <v>246</v>
      </c>
    </row>
    <row r="90" spans="1:14">
      <c r="A90" s="480"/>
      <c r="B90" s="317" t="s">
        <v>15</v>
      </c>
      <c r="C90" s="20" t="s">
        <v>15</v>
      </c>
      <c r="D90" s="359" t="s">
        <v>15</v>
      </c>
      <c r="E90" s="360" t="s">
        <v>1</v>
      </c>
      <c r="F90" s="317" t="s">
        <v>15</v>
      </c>
      <c r="G90" s="27" t="s">
        <v>15</v>
      </c>
      <c r="H90" s="6" t="s">
        <v>15</v>
      </c>
      <c r="I90" s="27" t="s">
        <v>15</v>
      </c>
      <c r="J90" s="6" t="s">
        <v>1</v>
      </c>
      <c r="K90" s="322" t="s">
        <v>15</v>
      </c>
      <c r="L90" s="16" t="s">
        <v>15</v>
      </c>
      <c r="M90" s="386" t="s">
        <v>1</v>
      </c>
    </row>
    <row r="91" spans="1:14" ht="15" customHeight="1">
      <c r="A91" s="106" t="s">
        <v>16</v>
      </c>
      <c r="B91" s="266">
        <v>833.05</v>
      </c>
      <c r="C91" s="683">
        <v>830.83</v>
      </c>
      <c r="D91" s="441">
        <f>B91-C91</f>
        <v>2.2199999999999136</v>
      </c>
      <c r="E91" s="442">
        <f>B91/C91</f>
        <v>1.0026720267684122</v>
      </c>
      <c r="F91" s="266">
        <v>815.86</v>
      </c>
      <c r="G91" s="684">
        <v>814.18</v>
      </c>
      <c r="H91" s="269">
        <f>F91-G91</f>
        <v>1.6800000000000637</v>
      </c>
      <c r="I91" s="234">
        <f>B91-F91</f>
        <v>17.189999999999941</v>
      </c>
      <c r="J91" s="270">
        <f>B91/F91</f>
        <v>1.0210697913857769</v>
      </c>
      <c r="K91" s="103">
        <v>800.47</v>
      </c>
      <c r="L91" s="378">
        <f t="shared" ref="L91:L113" si="21">B91-K91</f>
        <v>32.579999999999927</v>
      </c>
      <c r="M91" s="379">
        <f t="shared" ref="M91:M113" si="22">B91/K91</f>
        <v>1.0407010881107348</v>
      </c>
      <c r="N91" s="97"/>
    </row>
    <row r="92" spans="1:14" ht="15" customHeight="1">
      <c r="A92" s="106" t="s">
        <v>17</v>
      </c>
      <c r="B92" s="268">
        <v>145.4</v>
      </c>
      <c r="C92" s="685">
        <v>144.24</v>
      </c>
      <c r="D92" s="362">
        <f t="shared" ref="D92:D112" si="23">B92-C92</f>
        <v>1.1599999999999966</v>
      </c>
      <c r="E92" s="363">
        <f t="shared" ref="E92:E113" si="24">B92/C92</f>
        <v>1.0080421519689406</v>
      </c>
      <c r="F92" s="268">
        <v>141.96</v>
      </c>
      <c r="G92" s="686">
        <v>141.96</v>
      </c>
      <c r="H92" s="239">
        <f t="shared" ref="H92:H113" si="25">F92-G92</f>
        <v>0</v>
      </c>
      <c r="I92" s="235">
        <f t="shared" ref="I92:I113" si="26">B92-F92</f>
        <v>3.4399999999999977</v>
      </c>
      <c r="J92" s="267">
        <f t="shared" ref="J92:J113" si="27">B92/F92</f>
        <v>1.0242321780783319</v>
      </c>
      <c r="K92" s="108">
        <v>144.75</v>
      </c>
      <c r="L92" s="378">
        <f t="shared" si="21"/>
        <v>0.65000000000000568</v>
      </c>
      <c r="M92" s="379">
        <f t="shared" si="22"/>
        <v>1.0044905008635578</v>
      </c>
      <c r="N92" s="97"/>
    </row>
    <row r="93" spans="1:14" ht="15" customHeight="1">
      <c r="A93" s="481" t="s">
        <v>18</v>
      </c>
      <c r="B93" s="475">
        <v>687.65</v>
      </c>
      <c r="C93" s="687">
        <v>686.59</v>
      </c>
      <c r="D93" s="365">
        <f t="shared" si="23"/>
        <v>1.0599999999999454</v>
      </c>
      <c r="E93" s="366">
        <f t="shared" si="24"/>
        <v>1.0015438616932957</v>
      </c>
      <c r="F93" s="475">
        <v>673.91</v>
      </c>
      <c r="G93" s="688">
        <v>672.23</v>
      </c>
      <c r="H93" s="350">
        <f t="shared" si="25"/>
        <v>1.67999999999995</v>
      </c>
      <c r="I93" s="349">
        <f t="shared" si="26"/>
        <v>13.740000000000009</v>
      </c>
      <c r="J93" s="351">
        <f t="shared" si="27"/>
        <v>1.020388479173777</v>
      </c>
      <c r="K93" s="408">
        <v>655.72</v>
      </c>
      <c r="L93" s="380">
        <f t="shared" si="21"/>
        <v>31.92999999999995</v>
      </c>
      <c r="M93" s="381">
        <f t="shared" si="22"/>
        <v>1.0486945647532482</v>
      </c>
      <c r="N93" s="97"/>
    </row>
    <row r="94" spans="1:14" ht="15" customHeight="1">
      <c r="A94" s="106" t="s">
        <v>19</v>
      </c>
      <c r="B94" s="268">
        <v>94.48</v>
      </c>
      <c r="C94" s="685">
        <v>94.48</v>
      </c>
      <c r="D94" s="362">
        <f t="shared" si="23"/>
        <v>0</v>
      </c>
      <c r="E94" s="363">
        <f t="shared" si="24"/>
        <v>1</v>
      </c>
      <c r="F94" s="268">
        <v>93.43</v>
      </c>
      <c r="G94" s="686">
        <v>92.14</v>
      </c>
      <c r="H94" s="239">
        <f t="shared" si="25"/>
        <v>1.2900000000000063</v>
      </c>
      <c r="I94" s="235">
        <f t="shared" si="26"/>
        <v>1.0499999999999972</v>
      </c>
      <c r="J94" s="267">
        <f t="shared" si="27"/>
        <v>1.0112383602697206</v>
      </c>
      <c r="K94" s="108">
        <v>90.23</v>
      </c>
      <c r="L94" s="378">
        <f t="shared" si="21"/>
        <v>4.25</v>
      </c>
      <c r="M94" s="379">
        <f t="shared" si="22"/>
        <v>1.0471018508256678</v>
      </c>
      <c r="N94" s="96"/>
    </row>
    <row r="95" spans="1:14" s="3" customFormat="1" ht="15" customHeight="1">
      <c r="A95" s="28" t="s">
        <v>20</v>
      </c>
      <c r="B95" s="271">
        <v>11.4</v>
      </c>
      <c r="C95" s="689">
        <v>10.9</v>
      </c>
      <c r="D95" s="368">
        <f t="shared" si="23"/>
        <v>0.5</v>
      </c>
      <c r="E95" s="369">
        <f t="shared" si="24"/>
        <v>1.0458715596330275</v>
      </c>
      <c r="F95" s="271">
        <v>10.89</v>
      </c>
      <c r="G95" s="690">
        <v>9.89</v>
      </c>
      <c r="H95" s="180">
        <f t="shared" si="25"/>
        <v>1</v>
      </c>
      <c r="I95" s="236">
        <f t="shared" si="26"/>
        <v>0.50999999999999979</v>
      </c>
      <c r="J95" s="272">
        <f t="shared" si="27"/>
        <v>1.0468319559228649</v>
      </c>
      <c r="K95" s="99">
        <v>10.77</v>
      </c>
      <c r="L95" s="437">
        <f t="shared" si="21"/>
        <v>0.63000000000000078</v>
      </c>
      <c r="M95" s="438">
        <f t="shared" si="22"/>
        <v>1.0584958217270195</v>
      </c>
    </row>
    <row r="96" spans="1:14" s="3" customFormat="1" ht="15" customHeight="1">
      <c r="A96" s="28" t="s">
        <v>21</v>
      </c>
      <c r="B96" s="271">
        <v>2.54</v>
      </c>
      <c r="C96" s="689">
        <v>2.74</v>
      </c>
      <c r="D96" s="368">
        <f t="shared" si="23"/>
        <v>-0.20000000000000018</v>
      </c>
      <c r="E96" s="369">
        <f t="shared" si="24"/>
        <v>0.92700729927007297</v>
      </c>
      <c r="F96" s="271">
        <v>3.29</v>
      </c>
      <c r="G96" s="690">
        <v>3.29</v>
      </c>
      <c r="H96" s="180">
        <f t="shared" si="25"/>
        <v>0</v>
      </c>
      <c r="I96" s="236">
        <f t="shared" si="26"/>
        <v>-0.75</v>
      </c>
      <c r="J96" s="272">
        <f t="shared" si="27"/>
        <v>0.77203647416413379</v>
      </c>
      <c r="K96" s="99">
        <v>4.22</v>
      </c>
      <c r="L96" s="437">
        <f t="shared" si="21"/>
        <v>-1.6799999999999997</v>
      </c>
      <c r="M96" s="438">
        <f t="shared" si="22"/>
        <v>0.6018957345971564</v>
      </c>
    </row>
    <row r="97" spans="1:14" s="3" customFormat="1" ht="15" customHeight="1">
      <c r="A97" s="28" t="s">
        <v>24</v>
      </c>
      <c r="B97" s="271">
        <v>58.59</v>
      </c>
      <c r="C97" s="689">
        <v>58.59</v>
      </c>
      <c r="D97" s="368">
        <f t="shared" si="23"/>
        <v>0</v>
      </c>
      <c r="E97" s="369">
        <f t="shared" si="24"/>
        <v>1</v>
      </c>
      <c r="F97" s="271">
        <v>57.51</v>
      </c>
      <c r="G97" s="690">
        <v>57.01</v>
      </c>
      <c r="H97" s="180">
        <f t="shared" si="25"/>
        <v>0.5</v>
      </c>
      <c r="I97" s="236">
        <f t="shared" si="26"/>
        <v>1.0800000000000054</v>
      </c>
      <c r="J97" s="272">
        <f t="shared" si="27"/>
        <v>1.0187793427230047</v>
      </c>
      <c r="K97" s="99">
        <v>53.45</v>
      </c>
      <c r="L97" s="437">
        <f t="shared" si="21"/>
        <v>5.1400000000000006</v>
      </c>
      <c r="M97" s="438">
        <f t="shared" si="22"/>
        <v>1.0961646398503273</v>
      </c>
    </row>
    <row r="98" spans="1:14" s="3" customFormat="1" ht="15" customHeight="1">
      <c r="A98" s="482" t="s">
        <v>22</v>
      </c>
      <c r="B98" s="275">
        <v>15.58</v>
      </c>
      <c r="C98" s="691">
        <v>15.58</v>
      </c>
      <c r="D98" s="371">
        <f t="shared" si="23"/>
        <v>0</v>
      </c>
      <c r="E98" s="372">
        <f t="shared" si="24"/>
        <v>1</v>
      </c>
      <c r="F98" s="275">
        <v>15.28</v>
      </c>
      <c r="G98" s="692">
        <v>15.49</v>
      </c>
      <c r="H98" s="184">
        <f t="shared" si="25"/>
        <v>-0.21000000000000085</v>
      </c>
      <c r="I98" s="237">
        <f t="shared" si="26"/>
        <v>0.30000000000000071</v>
      </c>
      <c r="J98" s="276">
        <f t="shared" si="27"/>
        <v>1.0196335078534031</v>
      </c>
      <c r="K98" s="100">
        <v>14.26</v>
      </c>
      <c r="L98" s="233">
        <f t="shared" si="21"/>
        <v>1.3200000000000003</v>
      </c>
      <c r="M98" s="439">
        <f t="shared" si="22"/>
        <v>1.0925666199158486</v>
      </c>
    </row>
    <row r="99" spans="1:14" ht="15" customHeight="1">
      <c r="A99" s="106" t="s">
        <v>23</v>
      </c>
      <c r="B99" s="268">
        <v>291.35000000000002</v>
      </c>
      <c r="C99" s="685">
        <v>291.01</v>
      </c>
      <c r="D99" s="362">
        <f t="shared" si="23"/>
        <v>0.34000000000003183</v>
      </c>
      <c r="E99" s="363">
        <f t="shared" si="24"/>
        <v>1.0011683447304218</v>
      </c>
      <c r="F99" s="268">
        <v>282.75</v>
      </c>
      <c r="G99" s="686">
        <v>282.55</v>
      </c>
      <c r="H99" s="239">
        <f t="shared" si="25"/>
        <v>0.19999999999998863</v>
      </c>
      <c r="I99" s="235">
        <f t="shared" si="26"/>
        <v>8.6000000000000227</v>
      </c>
      <c r="J99" s="267">
        <f t="shared" si="27"/>
        <v>1.0304155614500443</v>
      </c>
      <c r="K99" s="108">
        <v>275.29000000000002</v>
      </c>
      <c r="L99" s="378">
        <f t="shared" si="21"/>
        <v>16.060000000000002</v>
      </c>
      <c r="M99" s="379">
        <f t="shared" si="22"/>
        <v>1.0583384794217008</v>
      </c>
      <c r="N99" s="96"/>
    </row>
    <row r="100" spans="1:14" s="3" customFormat="1" ht="15" customHeight="1">
      <c r="A100" s="465" t="s">
        <v>54</v>
      </c>
      <c r="B100" s="271">
        <v>124.55</v>
      </c>
      <c r="C100" s="689">
        <v>123.25</v>
      </c>
      <c r="D100" s="368">
        <f t="shared" si="23"/>
        <v>1.2999999999999972</v>
      </c>
      <c r="E100" s="369">
        <f t="shared" si="24"/>
        <v>1.0105476673427991</v>
      </c>
      <c r="F100" s="271">
        <v>121.15</v>
      </c>
      <c r="G100" s="690">
        <v>120.8</v>
      </c>
      <c r="H100" s="180">
        <f t="shared" si="25"/>
        <v>0.35000000000000853</v>
      </c>
      <c r="I100" s="236">
        <f t="shared" si="26"/>
        <v>3.3999999999999915</v>
      </c>
      <c r="J100" s="272">
        <f t="shared" si="27"/>
        <v>1.0280643829962854</v>
      </c>
      <c r="K100" s="99">
        <v>119.87</v>
      </c>
      <c r="L100" s="437">
        <f t="shared" si="21"/>
        <v>4.6799999999999926</v>
      </c>
      <c r="M100" s="438">
        <f t="shared" si="22"/>
        <v>1.0390422958204721</v>
      </c>
    </row>
    <row r="101" spans="1:14" s="3" customFormat="1" ht="15" customHeight="1">
      <c r="A101" s="465" t="s">
        <v>35</v>
      </c>
      <c r="B101" s="271">
        <v>13.22</v>
      </c>
      <c r="C101" s="689">
        <v>13.42</v>
      </c>
      <c r="D101" s="368">
        <f t="shared" si="23"/>
        <v>-0.19999999999999929</v>
      </c>
      <c r="E101" s="369">
        <f t="shared" si="24"/>
        <v>0.98509687034277205</v>
      </c>
      <c r="F101" s="271">
        <v>13.31</v>
      </c>
      <c r="G101" s="690">
        <v>13.31</v>
      </c>
      <c r="H101" s="180">
        <f t="shared" si="25"/>
        <v>0</v>
      </c>
      <c r="I101" s="236">
        <f t="shared" si="26"/>
        <v>-8.9999999999999858E-2</v>
      </c>
      <c r="J101" s="272">
        <f t="shared" si="27"/>
        <v>0.99323816679188581</v>
      </c>
      <c r="K101" s="99">
        <v>13.26</v>
      </c>
      <c r="L101" s="437">
        <f t="shared" si="21"/>
        <v>-3.9999999999999147E-2</v>
      </c>
      <c r="M101" s="438">
        <f t="shared" si="22"/>
        <v>0.99698340874811464</v>
      </c>
    </row>
    <row r="102" spans="1:14" s="3" customFormat="1" ht="15" customHeight="1">
      <c r="A102" s="28" t="s">
        <v>36</v>
      </c>
      <c r="B102" s="271">
        <v>31.62</v>
      </c>
      <c r="C102" s="689">
        <v>31.62</v>
      </c>
      <c r="D102" s="368">
        <f t="shared" si="23"/>
        <v>0</v>
      </c>
      <c r="E102" s="369">
        <f t="shared" si="24"/>
        <v>1</v>
      </c>
      <c r="F102" s="271">
        <v>29.3</v>
      </c>
      <c r="G102" s="690">
        <v>29.3</v>
      </c>
      <c r="H102" s="180">
        <f t="shared" si="25"/>
        <v>0</v>
      </c>
      <c r="I102" s="236">
        <f t="shared" si="26"/>
        <v>2.3200000000000003</v>
      </c>
      <c r="J102" s="272">
        <f t="shared" si="27"/>
        <v>1.0791808873720137</v>
      </c>
      <c r="K102" s="99">
        <v>27.95</v>
      </c>
      <c r="L102" s="437">
        <f t="shared" si="21"/>
        <v>3.6700000000000017</v>
      </c>
      <c r="M102" s="438">
        <f t="shared" si="22"/>
        <v>1.1313059033989268</v>
      </c>
    </row>
    <row r="103" spans="1:14" s="3" customFormat="1" ht="15" customHeight="1">
      <c r="A103" s="28" t="s">
        <v>37</v>
      </c>
      <c r="B103" s="271">
        <v>60.51</v>
      </c>
      <c r="C103" s="689">
        <v>60.74</v>
      </c>
      <c r="D103" s="368">
        <f t="shared" si="23"/>
        <v>-0.23000000000000398</v>
      </c>
      <c r="E103" s="369">
        <f t="shared" si="24"/>
        <v>0.99621336845571284</v>
      </c>
      <c r="F103" s="271">
        <v>58.74</v>
      </c>
      <c r="G103" s="690">
        <v>58.9</v>
      </c>
      <c r="H103" s="180">
        <f t="shared" si="25"/>
        <v>-0.15999999999999659</v>
      </c>
      <c r="I103" s="236">
        <f t="shared" si="26"/>
        <v>1.769999999999996</v>
      </c>
      <c r="J103" s="272">
        <f t="shared" si="27"/>
        <v>1.0301327885597549</v>
      </c>
      <c r="K103" s="99">
        <v>54.69</v>
      </c>
      <c r="L103" s="437">
        <f t="shared" si="21"/>
        <v>5.82</v>
      </c>
      <c r="M103" s="438">
        <f t="shared" si="22"/>
        <v>1.106417992320351</v>
      </c>
    </row>
    <row r="104" spans="1:14" s="3" customFormat="1" ht="15" customHeight="1">
      <c r="A104" s="28" t="s">
        <v>38</v>
      </c>
      <c r="B104" s="271">
        <v>12.95</v>
      </c>
      <c r="C104" s="689">
        <v>13.35</v>
      </c>
      <c r="D104" s="368">
        <f t="shared" si="23"/>
        <v>-0.40000000000000036</v>
      </c>
      <c r="E104" s="369">
        <f t="shared" si="24"/>
        <v>0.97003745318352053</v>
      </c>
      <c r="F104" s="271">
        <v>12.64</v>
      </c>
      <c r="G104" s="690">
        <v>12.64</v>
      </c>
      <c r="H104" s="180">
        <f t="shared" si="25"/>
        <v>0</v>
      </c>
      <c r="I104" s="236">
        <f t="shared" si="26"/>
        <v>0.30999999999999872</v>
      </c>
      <c r="J104" s="272">
        <f t="shared" si="27"/>
        <v>1.024525316455696</v>
      </c>
      <c r="K104" s="99">
        <v>13.22</v>
      </c>
      <c r="L104" s="437">
        <f t="shared" si="21"/>
        <v>-0.27000000000000135</v>
      </c>
      <c r="M104" s="438">
        <f t="shared" si="22"/>
        <v>0.97957639939485619</v>
      </c>
    </row>
    <row r="105" spans="1:14" s="92" customFormat="1" ht="15" customHeight="1">
      <c r="A105" s="28" t="s">
        <v>29</v>
      </c>
      <c r="B105" s="271">
        <v>36.26</v>
      </c>
      <c r="C105" s="689">
        <v>36.380000000000003</v>
      </c>
      <c r="D105" s="368">
        <f t="shared" si="23"/>
        <v>-0.12000000000000455</v>
      </c>
      <c r="E105" s="369">
        <f t="shared" si="24"/>
        <v>0.99670148433205041</v>
      </c>
      <c r="F105" s="271">
        <v>35.86</v>
      </c>
      <c r="G105" s="690">
        <v>35.85</v>
      </c>
      <c r="H105" s="180">
        <f t="shared" si="25"/>
        <v>9.9999999999980105E-3</v>
      </c>
      <c r="I105" s="236">
        <f t="shared" si="26"/>
        <v>0.39999999999999858</v>
      </c>
      <c r="J105" s="272">
        <f t="shared" si="27"/>
        <v>1.011154489682097</v>
      </c>
      <c r="K105" s="99">
        <v>34.96</v>
      </c>
      <c r="L105" s="437">
        <f t="shared" si="21"/>
        <v>1.2999999999999972</v>
      </c>
      <c r="M105" s="438">
        <f t="shared" si="22"/>
        <v>1.0371853546910754</v>
      </c>
    </row>
    <row r="106" spans="1:14" s="92" customFormat="1" ht="15" customHeight="1">
      <c r="A106" s="482" t="s">
        <v>39</v>
      </c>
      <c r="B106" s="275">
        <v>8.11</v>
      </c>
      <c r="C106" s="691">
        <v>8.11</v>
      </c>
      <c r="D106" s="371">
        <f t="shared" si="23"/>
        <v>0</v>
      </c>
      <c r="E106" s="372">
        <f t="shared" si="24"/>
        <v>1</v>
      </c>
      <c r="F106" s="275">
        <v>7.61</v>
      </c>
      <c r="G106" s="692">
        <v>7.61</v>
      </c>
      <c r="H106" s="184">
        <f t="shared" si="25"/>
        <v>0</v>
      </c>
      <c r="I106" s="237">
        <f t="shared" si="26"/>
        <v>0.49999999999999911</v>
      </c>
      <c r="J106" s="276">
        <f t="shared" si="27"/>
        <v>1.0657030223390276</v>
      </c>
      <c r="K106" s="100">
        <v>7.25</v>
      </c>
      <c r="L106" s="233">
        <f t="shared" si="21"/>
        <v>0.85999999999999943</v>
      </c>
      <c r="M106" s="439">
        <f t="shared" si="22"/>
        <v>1.1186206896551723</v>
      </c>
    </row>
    <row r="107" spans="1:14" ht="15" customHeight="1">
      <c r="A107" s="106" t="s">
        <v>25</v>
      </c>
      <c r="B107" s="268">
        <v>184.35</v>
      </c>
      <c r="C107" s="685">
        <v>184.35</v>
      </c>
      <c r="D107" s="362">
        <f t="shared" si="23"/>
        <v>0</v>
      </c>
      <c r="E107" s="363">
        <f t="shared" si="24"/>
        <v>1</v>
      </c>
      <c r="F107" s="268">
        <v>179.22</v>
      </c>
      <c r="G107" s="686">
        <v>179.22</v>
      </c>
      <c r="H107" s="239">
        <f t="shared" si="25"/>
        <v>0</v>
      </c>
      <c r="I107" s="235">
        <f t="shared" si="26"/>
        <v>5.1299999999999955</v>
      </c>
      <c r="J107" s="267">
        <f t="shared" si="27"/>
        <v>1.0286240374958151</v>
      </c>
      <c r="K107" s="108">
        <v>173.9</v>
      </c>
      <c r="L107" s="378">
        <f t="shared" si="21"/>
        <v>10.449999999999989</v>
      </c>
      <c r="M107" s="379">
        <f t="shared" si="22"/>
        <v>1.0600920069005175</v>
      </c>
      <c r="N107" s="96"/>
    </row>
    <row r="108" spans="1:14" s="611" customFormat="1" ht="15" customHeight="1">
      <c r="A108" s="664" t="s">
        <v>100</v>
      </c>
      <c r="B108" s="651">
        <f>B91-B107</f>
        <v>648.69999999999993</v>
      </c>
      <c r="C108" s="698">
        <v>646.48</v>
      </c>
      <c r="D108" s="653">
        <f>B108-C108</f>
        <v>2.2199999999999136</v>
      </c>
      <c r="E108" s="638">
        <f t="shared" si="24"/>
        <v>1.0034339809429524</v>
      </c>
      <c r="F108" s="654">
        <f>F91-F107</f>
        <v>636.64</v>
      </c>
      <c r="G108" s="699">
        <v>634.95999999999992</v>
      </c>
      <c r="H108" s="656">
        <f t="shared" si="25"/>
        <v>1.6800000000000637</v>
      </c>
      <c r="I108" s="655">
        <f t="shared" si="26"/>
        <v>12.059999999999945</v>
      </c>
      <c r="J108" s="640">
        <f t="shared" si="27"/>
        <v>1.0189432018094997</v>
      </c>
      <c r="K108" s="665">
        <f>K91-K107</f>
        <v>626.57000000000005</v>
      </c>
      <c r="L108" s="657">
        <f t="shared" si="21"/>
        <v>22.129999999999882</v>
      </c>
      <c r="M108" s="642">
        <f t="shared" si="22"/>
        <v>1.0353192779737297</v>
      </c>
    </row>
    <row r="109" spans="1:14" s="635" customFormat="1" ht="15" customHeight="1">
      <c r="A109" s="612" t="s">
        <v>101</v>
      </c>
      <c r="B109" s="556">
        <f>B107/B91</f>
        <v>0.22129524038172979</v>
      </c>
      <c r="C109" s="695">
        <v>0.221886547187752</v>
      </c>
      <c r="D109" s="557">
        <f>B109-C109</f>
        <v>-5.9130680602220709E-4</v>
      </c>
      <c r="E109" s="557">
        <f t="shared" si="24"/>
        <v>0.99733509393193687</v>
      </c>
      <c r="F109" s="573">
        <f>F107/F91</f>
        <v>0.21967004142867649</v>
      </c>
      <c r="G109" s="696">
        <v>0.22012331425483309</v>
      </c>
      <c r="H109" s="559">
        <f t="shared" si="25"/>
        <v>-4.5327282615659215E-4</v>
      </c>
      <c r="I109" s="558">
        <f t="shared" si="26"/>
        <v>1.6251989530532973E-3</v>
      </c>
      <c r="J109" s="559">
        <f t="shared" si="27"/>
        <v>1.0073983641214042</v>
      </c>
      <c r="K109" s="581">
        <f>K107/K91</f>
        <v>0.21724736717178658</v>
      </c>
      <c r="L109" s="561">
        <f t="shared" si="21"/>
        <v>4.0478732099432091E-3</v>
      </c>
      <c r="M109" s="562">
        <f t="shared" si="22"/>
        <v>1.0186325535846075</v>
      </c>
    </row>
    <row r="110" spans="1:14" s="96" customFormat="1" ht="15" customHeight="1">
      <c r="A110" s="106" t="s">
        <v>31</v>
      </c>
      <c r="B110" s="268">
        <v>36.4</v>
      </c>
      <c r="C110" s="685">
        <v>36.61</v>
      </c>
      <c r="D110" s="362">
        <f t="shared" si="23"/>
        <v>-0.21000000000000085</v>
      </c>
      <c r="E110" s="363">
        <f t="shared" si="24"/>
        <v>0.99426386233269592</v>
      </c>
      <c r="F110" s="268">
        <v>39.22</v>
      </c>
      <c r="G110" s="686">
        <v>39.42</v>
      </c>
      <c r="H110" s="239">
        <f t="shared" si="25"/>
        <v>-0.20000000000000284</v>
      </c>
      <c r="I110" s="235">
        <f t="shared" si="26"/>
        <v>-2.8200000000000003</v>
      </c>
      <c r="J110" s="267">
        <f t="shared" si="27"/>
        <v>0.9280979092299847</v>
      </c>
      <c r="K110" s="108">
        <v>41.04</v>
      </c>
      <c r="L110" s="378">
        <f t="shared" si="21"/>
        <v>-4.6400000000000006</v>
      </c>
      <c r="M110" s="379">
        <f t="shared" si="22"/>
        <v>0.88693957115009747</v>
      </c>
    </row>
    <row r="111" spans="1:14" s="3" customFormat="1" ht="15" customHeight="1">
      <c r="A111" s="28" t="s">
        <v>32</v>
      </c>
      <c r="B111" s="271">
        <v>18.88</v>
      </c>
      <c r="C111" s="689">
        <v>18.88</v>
      </c>
      <c r="D111" s="368">
        <f t="shared" si="23"/>
        <v>0</v>
      </c>
      <c r="E111" s="369">
        <f t="shared" si="24"/>
        <v>1</v>
      </c>
      <c r="F111" s="271">
        <v>21.67</v>
      </c>
      <c r="G111" s="690">
        <v>21.87</v>
      </c>
      <c r="H111" s="180">
        <f t="shared" si="25"/>
        <v>-0.19999999999999929</v>
      </c>
      <c r="I111" s="236">
        <f t="shared" si="26"/>
        <v>-2.7900000000000027</v>
      </c>
      <c r="J111" s="272">
        <f t="shared" si="27"/>
        <v>0.87125057683433305</v>
      </c>
      <c r="K111" s="99">
        <v>22.48</v>
      </c>
      <c r="L111" s="437">
        <f t="shared" si="21"/>
        <v>-3.6000000000000014</v>
      </c>
      <c r="M111" s="438">
        <f t="shared" si="22"/>
        <v>0.83985765124555156</v>
      </c>
    </row>
    <row r="112" spans="1:14" s="92" customFormat="1" ht="15" customHeight="1">
      <c r="A112" s="28" t="s">
        <v>34</v>
      </c>
      <c r="B112" s="271">
        <v>7.5</v>
      </c>
      <c r="C112" s="689">
        <v>7.7</v>
      </c>
      <c r="D112" s="368">
        <f t="shared" si="23"/>
        <v>-0.20000000000000018</v>
      </c>
      <c r="E112" s="369">
        <f t="shared" si="24"/>
        <v>0.97402597402597402</v>
      </c>
      <c r="F112" s="271">
        <v>8.02</v>
      </c>
      <c r="G112" s="690">
        <v>8.02</v>
      </c>
      <c r="H112" s="180">
        <f t="shared" si="25"/>
        <v>0</v>
      </c>
      <c r="I112" s="236">
        <f t="shared" si="26"/>
        <v>-0.51999999999999957</v>
      </c>
      <c r="J112" s="272">
        <f t="shared" si="27"/>
        <v>0.93516209476309231</v>
      </c>
      <c r="K112" s="99">
        <v>9.06</v>
      </c>
      <c r="L112" s="437">
        <f t="shared" si="21"/>
        <v>-1.5600000000000005</v>
      </c>
      <c r="M112" s="438">
        <f t="shared" si="22"/>
        <v>0.82781456953642385</v>
      </c>
    </row>
    <row r="113" spans="1:14" s="606" customFormat="1" ht="15" customHeight="1">
      <c r="A113" s="643" t="s">
        <v>96</v>
      </c>
      <c r="B113" s="658">
        <f>B110-B111-B112</f>
        <v>10.02</v>
      </c>
      <c r="C113" s="659">
        <v>10.030000000000001</v>
      </c>
      <c r="D113" s="660">
        <f>B113-C113</f>
        <v>-1.0000000000001563E-2</v>
      </c>
      <c r="E113" s="645">
        <f t="shared" si="24"/>
        <v>0.99900299102691914</v>
      </c>
      <c r="F113" s="658">
        <f>F110-F111-F112</f>
        <v>9.5299999999999976</v>
      </c>
      <c r="G113" s="661">
        <v>9.5300000000000011</v>
      </c>
      <c r="H113" s="662">
        <f t="shared" si="25"/>
        <v>0</v>
      </c>
      <c r="I113" s="661">
        <f t="shared" si="26"/>
        <v>0.49000000000000199</v>
      </c>
      <c r="J113" s="647">
        <f t="shared" si="27"/>
        <v>1.0514165792235048</v>
      </c>
      <c r="K113" s="658">
        <f>K110-K111-K112</f>
        <v>9.4999999999999982</v>
      </c>
      <c r="L113" s="663">
        <f t="shared" si="21"/>
        <v>0.52000000000000135</v>
      </c>
      <c r="M113" s="650">
        <f t="shared" si="22"/>
        <v>1.0547368421052634</v>
      </c>
    </row>
    <row r="114" spans="1:14" s="1" customFormat="1">
      <c r="A114" s="483"/>
      <c r="B114" s="117"/>
      <c r="C114" s="117"/>
      <c r="D114" s="117"/>
      <c r="E114" s="118"/>
      <c r="F114" s="118"/>
      <c r="G114" s="118"/>
      <c r="H114" s="117"/>
      <c r="I114" s="119"/>
      <c r="J114" s="85"/>
      <c r="K114" s="117"/>
      <c r="L114" s="86"/>
      <c r="M114" s="85"/>
    </row>
    <row r="115" spans="1:14" ht="15.6">
      <c r="A115" s="477" t="s">
        <v>247</v>
      </c>
      <c r="J115"/>
    </row>
    <row r="116" spans="1:14">
      <c r="A116" s="478"/>
      <c r="B116" s="21"/>
      <c r="C116" s="21"/>
      <c r="D116" s="21"/>
      <c r="E116" s="21"/>
      <c r="F116" s="21"/>
      <c r="G116" s="21"/>
      <c r="H116" s="21"/>
      <c r="I116" s="21"/>
      <c r="J116" s="21"/>
      <c r="K116" s="121"/>
      <c r="L116" s="21"/>
      <c r="M116" s="21"/>
    </row>
    <row r="117" spans="1:14" s="177" customFormat="1" ht="46.2">
      <c r="A117" s="479" t="s">
        <v>59</v>
      </c>
      <c r="B117" s="316" t="s">
        <v>382</v>
      </c>
      <c r="C117" s="356" t="s">
        <v>402</v>
      </c>
      <c r="D117" s="357" t="s">
        <v>355</v>
      </c>
      <c r="E117" s="358" t="s">
        <v>356</v>
      </c>
      <c r="F117" s="316" t="s">
        <v>383</v>
      </c>
      <c r="G117" s="113" t="s">
        <v>403</v>
      </c>
      <c r="H117" s="238" t="s">
        <v>404</v>
      </c>
      <c r="I117" s="353" t="s">
        <v>168</v>
      </c>
      <c r="J117" s="114" t="s">
        <v>169</v>
      </c>
      <c r="K117" s="321" t="s">
        <v>248</v>
      </c>
      <c r="L117" s="373" t="s">
        <v>249</v>
      </c>
      <c r="M117" s="385" t="s">
        <v>250</v>
      </c>
    </row>
    <row r="118" spans="1:14">
      <c r="A118" s="480"/>
      <c r="B118" s="317" t="s">
        <v>15</v>
      </c>
      <c r="C118" s="20" t="s">
        <v>15</v>
      </c>
      <c r="D118" s="359" t="s">
        <v>15</v>
      </c>
      <c r="E118" s="360" t="s">
        <v>1</v>
      </c>
      <c r="F118" s="317" t="s">
        <v>15</v>
      </c>
      <c r="G118" s="27" t="s">
        <v>15</v>
      </c>
      <c r="H118" s="6" t="s">
        <v>15</v>
      </c>
      <c r="I118" s="27" t="s">
        <v>15</v>
      </c>
      <c r="J118" s="6" t="s">
        <v>1</v>
      </c>
      <c r="K118" s="322" t="s">
        <v>15</v>
      </c>
      <c r="L118" s="16" t="s">
        <v>15</v>
      </c>
      <c r="M118" s="386" t="s">
        <v>1</v>
      </c>
    </row>
    <row r="119" spans="1:14" ht="15" customHeight="1">
      <c r="A119" s="106" t="s">
        <v>16</v>
      </c>
      <c r="B119" s="102">
        <v>1386</v>
      </c>
      <c r="C119" s="683">
        <v>1381.73</v>
      </c>
      <c r="D119" s="441">
        <f>B119-C119</f>
        <v>4.2699999999999818</v>
      </c>
      <c r="E119" s="442">
        <f>B119/C119</f>
        <v>1.0030903287907189</v>
      </c>
      <c r="F119" s="266">
        <v>1353.63</v>
      </c>
      <c r="G119" s="684">
        <v>1353.93</v>
      </c>
      <c r="H119" s="269">
        <f>F119-G119</f>
        <v>-0.29999999999995453</v>
      </c>
      <c r="I119" s="234">
        <f>B119-F119</f>
        <v>32.369999999999891</v>
      </c>
      <c r="J119" s="270">
        <f>B119/F119</f>
        <v>1.0239134770949225</v>
      </c>
      <c r="K119" s="103">
        <v>1355.87</v>
      </c>
      <c r="L119" s="378">
        <f t="shared" ref="L119:L141" si="28">B119-K119</f>
        <v>30.130000000000109</v>
      </c>
      <c r="M119" s="379">
        <f t="shared" ref="M119:M141" si="29">B119/K119</f>
        <v>1.022221894429407</v>
      </c>
      <c r="N119" s="97"/>
    </row>
    <row r="120" spans="1:14" ht="15" customHeight="1">
      <c r="A120" s="106" t="s">
        <v>17</v>
      </c>
      <c r="B120" s="107">
        <v>334.55</v>
      </c>
      <c r="C120" s="685">
        <v>332.75</v>
      </c>
      <c r="D120" s="362">
        <f t="shared" ref="D120:D140" si="30">B120-C120</f>
        <v>1.8000000000000114</v>
      </c>
      <c r="E120" s="363">
        <f t="shared" ref="E120:E141" si="31">B120/C120</f>
        <v>1.0054094665664914</v>
      </c>
      <c r="F120" s="268">
        <v>327.71</v>
      </c>
      <c r="G120" s="686">
        <v>327.71</v>
      </c>
      <c r="H120" s="239">
        <f t="shared" ref="H120:H141" si="32">F120-G120</f>
        <v>0</v>
      </c>
      <c r="I120" s="235">
        <f t="shared" ref="I120:I141" si="33">B120-F120</f>
        <v>6.8400000000000318</v>
      </c>
      <c r="J120" s="267">
        <f t="shared" ref="J120:J141" si="34">B120/F120</f>
        <v>1.0208721125385249</v>
      </c>
      <c r="K120" s="108">
        <v>327.52999999999997</v>
      </c>
      <c r="L120" s="378">
        <f t="shared" si="28"/>
        <v>7.0200000000000387</v>
      </c>
      <c r="M120" s="379">
        <f t="shared" si="29"/>
        <v>1.0214331511617258</v>
      </c>
      <c r="N120" s="97"/>
    </row>
    <row r="121" spans="1:14" ht="15" customHeight="1">
      <c r="A121" s="481" t="s">
        <v>18</v>
      </c>
      <c r="B121" s="348">
        <v>1051.45</v>
      </c>
      <c r="C121" s="687">
        <v>1048.97</v>
      </c>
      <c r="D121" s="365">
        <f t="shared" si="30"/>
        <v>2.4800000000000182</v>
      </c>
      <c r="E121" s="366">
        <f t="shared" si="31"/>
        <v>1.0023642239530206</v>
      </c>
      <c r="F121" s="475">
        <v>1025.92</v>
      </c>
      <c r="G121" s="688">
        <v>1026.22</v>
      </c>
      <c r="H121" s="350">
        <f t="shared" si="32"/>
        <v>-0.29999999999995453</v>
      </c>
      <c r="I121" s="349">
        <f t="shared" si="33"/>
        <v>25.529999999999973</v>
      </c>
      <c r="J121" s="351">
        <f t="shared" si="34"/>
        <v>1.0248849812850904</v>
      </c>
      <c r="K121" s="408">
        <v>1028.3499999999999</v>
      </c>
      <c r="L121" s="380">
        <f t="shared" si="28"/>
        <v>23.100000000000136</v>
      </c>
      <c r="M121" s="381">
        <f t="shared" si="29"/>
        <v>1.022463169154471</v>
      </c>
      <c r="N121" s="97"/>
    </row>
    <row r="122" spans="1:14" ht="15" customHeight="1">
      <c r="A122" s="106" t="s">
        <v>19</v>
      </c>
      <c r="B122" s="107">
        <v>127.38</v>
      </c>
      <c r="C122" s="685">
        <v>127.48</v>
      </c>
      <c r="D122" s="362">
        <f t="shared" si="30"/>
        <v>-0.10000000000000853</v>
      </c>
      <c r="E122" s="363">
        <f t="shared" si="31"/>
        <v>0.9992155632256039</v>
      </c>
      <c r="F122" s="268">
        <v>125.51</v>
      </c>
      <c r="G122" s="686">
        <v>124.12</v>
      </c>
      <c r="H122" s="239">
        <f t="shared" si="32"/>
        <v>1.3900000000000006</v>
      </c>
      <c r="I122" s="235">
        <f t="shared" si="33"/>
        <v>1.8699999999999903</v>
      </c>
      <c r="J122" s="267">
        <f t="shared" si="34"/>
        <v>1.0148992112182296</v>
      </c>
      <c r="K122" s="108">
        <v>121.45</v>
      </c>
      <c r="L122" s="378">
        <f t="shared" si="28"/>
        <v>5.9299999999999926</v>
      </c>
      <c r="M122" s="379">
        <f t="shared" si="29"/>
        <v>1.0488266776451214</v>
      </c>
      <c r="N122" s="96"/>
    </row>
    <row r="123" spans="1:14" s="3" customFormat="1" ht="15" customHeight="1">
      <c r="A123" s="28" t="s">
        <v>20</v>
      </c>
      <c r="B123" s="93">
        <v>16.95</v>
      </c>
      <c r="C123" s="689">
        <v>16.55</v>
      </c>
      <c r="D123" s="368">
        <f t="shared" si="30"/>
        <v>0.39999999999999858</v>
      </c>
      <c r="E123" s="369">
        <f t="shared" si="31"/>
        <v>1.0241691842900302</v>
      </c>
      <c r="F123" s="271">
        <v>16.420000000000002</v>
      </c>
      <c r="G123" s="690">
        <v>15.32</v>
      </c>
      <c r="H123" s="180">
        <f t="shared" si="32"/>
        <v>1.1000000000000014</v>
      </c>
      <c r="I123" s="236">
        <f t="shared" si="33"/>
        <v>0.52999999999999758</v>
      </c>
      <c r="J123" s="272">
        <f t="shared" si="34"/>
        <v>1.0322777101096223</v>
      </c>
      <c r="K123" s="99">
        <v>16.04</v>
      </c>
      <c r="L123" s="437">
        <f t="shared" si="28"/>
        <v>0.91000000000000014</v>
      </c>
      <c r="M123" s="438">
        <f t="shared" si="29"/>
        <v>1.0567331670822944</v>
      </c>
    </row>
    <row r="124" spans="1:14" s="3" customFormat="1" ht="15" customHeight="1">
      <c r="A124" s="28" t="s">
        <v>21</v>
      </c>
      <c r="B124" s="93">
        <v>4.3899999999999997</v>
      </c>
      <c r="C124" s="689">
        <v>4.59</v>
      </c>
      <c r="D124" s="368">
        <f t="shared" si="30"/>
        <v>-0.20000000000000018</v>
      </c>
      <c r="E124" s="369">
        <f t="shared" si="31"/>
        <v>0.95642701525054463</v>
      </c>
      <c r="F124" s="271">
        <v>5.16</v>
      </c>
      <c r="G124" s="690">
        <v>5.16</v>
      </c>
      <c r="H124" s="180">
        <f t="shared" si="32"/>
        <v>0</v>
      </c>
      <c r="I124" s="236">
        <f t="shared" si="33"/>
        <v>-0.77000000000000046</v>
      </c>
      <c r="J124" s="272">
        <f t="shared" si="34"/>
        <v>0.85077519379844957</v>
      </c>
      <c r="K124" s="99">
        <v>6.09</v>
      </c>
      <c r="L124" s="437">
        <f t="shared" si="28"/>
        <v>-1.7000000000000002</v>
      </c>
      <c r="M124" s="438">
        <f t="shared" si="29"/>
        <v>0.72085385878489328</v>
      </c>
    </row>
    <row r="125" spans="1:14" s="3" customFormat="1" ht="15" customHeight="1">
      <c r="A125" s="28" t="s">
        <v>24</v>
      </c>
      <c r="B125" s="93">
        <v>70.040000000000006</v>
      </c>
      <c r="C125" s="689">
        <v>70.040000000000006</v>
      </c>
      <c r="D125" s="368">
        <f t="shared" si="30"/>
        <v>0</v>
      </c>
      <c r="E125" s="369">
        <f t="shared" si="31"/>
        <v>1</v>
      </c>
      <c r="F125" s="271">
        <v>67.959999999999994</v>
      </c>
      <c r="G125" s="690">
        <v>67.459999999999994</v>
      </c>
      <c r="H125" s="180">
        <f t="shared" si="32"/>
        <v>0.5</v>
      </c>
      <c r="I125" s="236">
        <f t="shared" si="33"/>
        <v>2.0800000000000125</v>
      </c>
      <c r="J125" s="272">
        <f t="shared" si="34"/>
        <v>1.0306062389640966</v>
      </c>
      <c r="K125" s="99">
        <v>64.03</v>
      </c>
      <c r="L125" s="437">
        <f t="shared" si="28"/>
        <v>6.0100000000000051</v>
      </c>
      <c r="M125" s="438">
        <f t="shared" si="29"/>
        <v>1.0938622520693426</v>
      </c>
    </row>
    <row r="126" spans="1:14" s="3" customFormat="1" ht="15" customHeight="1">
      <c r="A126" s="482" t="s">
        <v>22</v>
      </c>
      <c r="B126" s="77">
        <v>22.74</v>
      </c>
      <c r="C126" s="691">
        <v>23.04</v>
      </c>
      <c r="D126" s="371">
        <f t="shared" si="30"/>
        <v>-0.30000000000000071</v>
      </c>
      <c r="E126" s="372">
        <f t="shared" si="31"/>
        <v>0.98697916666666663</v>
      </c>
      <c r="F126" s="275">
        <v>23.04</v>
      </c>
      <c r="G126" s="692">
        <v>23.25</v>
      </c>
      <c r="H126" s="184">
        <f t="shared" si="32"/>
        <v>-0.21000000000000085</v>
      </c>
      <c r="I126" s="237">
        <f t="shared" si="33"/>
        <v>-0.30000000000000071</v>
      </c>
      <c r="J126" s="276">
        <f t="shared" si="34"/>
        <v>0.98697916666666663</v>
      </c>
      <c r="K126" s="100">
        <v>21.98</v>
      </c>
      <c r="L126" s="233">
        <f t="shared" si="28"/>
        <v>0.75999999999999801</v>
      </c>
      <c r="M126" s="439">
        <f t="shared" si="29"/>
        <v>1.0345768880800728</v>
      </c>
    </row>
    <row r="127" spans="1:14" ht="15" customHeight="1">
      <c r="A127" s="106" t="s">
        <v>23</v>
      </c>
      <c r="B127" s="107">
        <v>374.9</v>
      </c>
      <c r="C127" s="685">
        <v>374.42</v>
      </c>
      <c r="D127" s="362">
        <f t="shared" si="30"/>
        <v>0.47999999999996135</v>
      </c>
      <c r="E127" s="363">
        <f t="shared" si="31"/>
        <v>1.0012819828000641</v>
      </c>
      <c r="F127" s="268">
        <v>366.55</v>
      </c>
      <c r="G127" s="686">
        <v>366.33</v>
      </c>
      <c r="H127" s="239">
        <f t="shared" si="32"/>
        <v>0.22000000000002728</v>
      </c>
      <c r="I127" s="235">
        <f t="shared" si="33"/>
        <v>8.3499999999999659</v>
      </c>
      <c r="J127" s="267">
        <f t="shared" si="34"/>
        <v>1.022779975446733</v>
      </c>
      <c r="K127" s="108">
        <v>357.91</v>
      </c>
      <c r="L127" s="378">
        <f t="shared" si="28"/>
        <v>16.989999999999952</v>
      </c>
      <c r="M127" s="379">
        <f t="shared" si="29"/>
        <v>1.0474700343661814</v>
      </c>
      <c r="N127" s="96"/>
    </row>
    <row r="128" spans="1:14" s="3" customFormat="1" ht="15" customHeight="1">
      <c r="A128" s="465" t="s">
        <v>54</v>
      </c>
      <c r="B128" s="93">
        <v>165.62</v>
      </c>
      <c r="C128" s="689">
        <v>164.32</v>
      </c>
      <c r="D128" s="368">
        <f t="shared" si="30"/>
        <v>1.3000000000000114</v>
      </c>
      <c r="E128" s="369">
        <f t="shared" si="31"/>
        <v>1.0079113924050633</v>
      </c>
      <c r="F128" s="271">
        <v>162.66999999999999</v>
      </c>
      <c r="G128" s="690">
        <v>162.32</v>
      </c>
      <c r="H128" s="180">
        <f t="shared" si="32"/>
        <v>0.34999999999999432</v>
      </c>
      <c r="I128" s="236">
        <f t="shared" si="33"/>
        <v>2.9500000000000171</v>
      </c>
      <c r="J128" s="272">
        <f t="shared" si="34"/>
        <v>1.0181348742853631</v>
      </c>
      <c r="K128" s="99">
        <v>160.84</v>
      </c>
      <c r="L128" s="437">
        <f t="shared" si="28"/>
        <v>4.7800000000000011</v>
      </c>
      <c r="M128" s="438">
        <f t="shared" si="29"/>
        <v>1.0297189753792588</v>
      </c>
    </row>
    <row r="129" spans="1:14" s="3" customFormat="1" ht="15" customHeight="1">
      <c r="A129" s="465" t="s">
        <v>35</v>
      </c>
      <c r="B129" s="93">
        <v>17.21</v>
      </c>
      <c r="C129" s="689">
        <v>17.41</v>
      </c>
      <c r="D129" s="368">
        <f t="shared" si="30"/>
        <v>-0.19999999999999929</v>
      </c>
      <c r="E129" s="369">
        <f t="shared" si="31"/>
        <v>0.98851234922458364</v>
      </c>
      <c r="F129" s="271">
        <v>17.309999999999999</v>
      </c>
      <c r="G129" s="690">
        <v>17.3</v>
      </c>
      <c r="H129" s="180">
        <f t="shared" si="32"/>
        <v>9.9999999999980105E-3</v>
      </c>
      <c r="I129" s="236">
        <f t="shared" si="33"/>
        <v>-9.9999999999997868E-2</v>
      </c>
      <c r="J129" s="272">
        <f t="shared" si="34"/>
        <v>0.99422299248989032</v>
      </c>
      <c r="K129" s="99">
        <v>17.25</v>
      </c>
      <c r="L129" s="437">
        <f t="shared" si="28"/>
        <v>-3.9999999999999147E-2</v>
      </c>
      <c r="M129" s="438">
        <f t="shared" si="29"/>
        <v>0.9976811594202899</v>
      </c>
    </row>
    <row r="130" spans="1:14" s="3" customFormat="1" ht="15" customHeight="1">
      <c r="A130" s="28" t="s">
        <v>36</v>
      </c>
      <c r="B130" s="93">
        <v>50.84</v>
      </c>
      <c r="C130" s="689">
        <v>50.84</v>
      </c>
      <c r="D130" s="368">
        <f t="shared" si="30"/>
        <v>0</v>
      </c>
      <c r="E130" s="369">
        <f t="shared" si="31"/>
        <v>1</v>
      </c>
      <c r="F130" s="271">
        <v>48.31</v>
      </c>
      <c r="G130" s="690">
        <v>48.31</v>
      </c>
      <c r="H130" s="180">
        <f t="shared" si="32"/>
        <v>0</v>
      </c>
      <c r="I130" s="236">
        <f t="shared" si="33"/>
        <v>2.5300000000000011</v>
      </c>
      <c r="J130" s="272">
        <f t="shared" si="34"/>
        <v>1.052370109708135</v>
      </c>
      <c r="K130" s="99">
        <v>46.85</v>
      </c>
      <c r="L130" s="437">
        <f t="shared" si="28"/>
        <v>3.990000000000002</v>
      </c>
      <c r="M130" s="438">
        <f t="shared" si="29"/>
        <v>1.0851654215581643</v>
      </c>
    </row>
    <row r="131" spans="1:14" s="3" customFormat="1" ht="15" customHeight="1">
      <c r="A131" s="28" t="s">
        <v>37</v>
      </c>
      <c r="B131" s="93">
        <v>68.48</v>
      </c>
      <c r="C131" s="689">
        <v>68.7</v>
      </c>
      <c r="D131" s="368">
        <f t="shared" si="30"/>
        <v>-0.21999999999999886</v>
      </c>
      <c r="E131" s="369">
        <f t="shared" si="31"/>
        <v>0.99679767103347894</v>
      </c>
      <c r="F131" s="271">
        <v>66.650000000000006</v>
      </c>
      <c r="G131" s="690">
        <v>66.900000000000006</v>
      </c>
      <c r="H131" s="180">
        <f t="shared" si="32"/>
        <v>-0.25</v>
      </c>
      <c r="I131" s="236">
        <f t="shared" si="33"/>
        <v>1.8299999999999983</v>
      </c>
      <c r="J131" s="272">
        <f t="shared" si="34"/>
        <v>1.027456864216054</v>
      </c>
      <c r="K131" s="99">
        <v>62.49</v>
      </c>
      <c r="L131" s="437">
        <f t="shared" si="28"/>
        <v>5.990000000000002</v>
      </c>
      <c r="M131" s="438">
        <f t="shared" si="29"/>
        <v>1.0958553368538966</v>
      </c>
    </row>
    <row r="132" spans="1:14" s="3" customFormat="1" ht="15" customHeight="1">
      <c r="A132" s="28" t="s">
        <v>38</v>
      </c>
      <c r="B132" s="93">
        <v>13.48</v>
      </c>
      <c r="C132" s="689">
        <v>13.88</v>
      </c>
      <c r="D132" s="368">
        <f t="shared" si="30"/>
        <v>-0.40000000000000036</v>
      </c>
      <c r="E132" s="369">
        <f t="shared" si="31"/>
        <v>0.97118155619596536</v>
      </c>
      <c r="F132" s="271">
        <v>13.2</v>
      </c>
      <c r="G132" s="690">
        <v>13.7</v>
      </c>
      <c r="H132" s="180">
        <f t="shared" si="32"/>
        <v>-0.5</v>
      </c>
      <c r="I132" s="236">
        <f t="shared" si="33"/>
        <v>0.28000000000000114</v>
      </c>
      <c r="J132" s="272">
        <f t="shared" si="34"/>
        <v>1.0212121212121212</v>
      </c>
      <c r="K132" s="99">
        <v>13.62</v>
      </c>
      <c r="L132" s="437">
        <f t="shared" si="28"/>
        <v>-0.13999999999999879</v>
      </c>
      <c r="M132" s="438">
        <f t="shared" si="29"/>
        <v>0.98972099853157136</v>
      </c>
    </row>
    <row r="133" spans="1:14" s="92" customFormat="1" ht="15" customHeight="1">
      <c r="A133" s="28" t="s">
        <v>29</v>
      </c>
      <c r="B133" s="93">
        <v>44.31</v>
      </c>
      <c r="C133" s="689">
        <v>44.31</v>
      </c>
      <c r="D133" s="368">
        <f t="shared" si="30"/>
        <v>0</v>
      </c>
      <c r="E133" s="369">
        <f t="shared" si="31"/>
        <v>1</v>
      </c>
      <c r="F133" s="271">
        <v>43.92</v>
      </c>
      <c r="G133" s="690">
        <v>43.82</v>
      </c>
      <c r="H133" s="180">
        <f t="shared" si="32"/>
        <v>0.10000000000000142</v>
      </c>
      <c r="I133" s="236">
        <f t="shared" si="33"/>
        <v>0.39000000000000057</v>
      </c>
      <c r="J133" s="272">
        <f t="shared" si="34"/>
        <v>1.0088797814207651</v>
      </c>
      <c r="K133" s="99">
        <v>42.94</v>
      </c>
      <c r="L133" s="437">
        <f t="shared" si="28"/>
        <v>1.3700000000000045</v>
      </c>
      <c r="M133" s="438">
        <f t="shared" si="29"/>
        <v>1.0319049836981835</v>
      </c>
    </row>
    <row r="134" spans="1:14" s="92" customFormat="1" ht="15" customHeight="1">
      <c r="A134" s="482" t="s">
        <v>39</v>
      </c>
      <c r="B134" s="77">
        <v>10.62</v>
      </c>
      <c r="C134" s="691">
        <v>10.62</v>
      </c>
      <c r="D134" s="371">
        <f t="shared" si="30"/>
        <v>0</v>
      </c>
      <c r="E134" s="372">
        <f t="shared" si="31"/>
        <v>1</v>
      </c>
      <c r="F134" s="275">
        <v>10.130000000000001</v>
      </c>
      <c r="G134" s="692">
        <v>10.130000000000001</v>
      </c>
      <c r="H134" s="184">
        <f t="shared" si="32"/>
        <v>0</v>
      </c>
      <c r="I134" s="237">
        <f t="shared" si="33"/>
        <v>0.48999999999999844</v>
      </c>
      <c r="J134" s="276">
        <f t="shared" si="34"/>
        <v>1.0483711747285289</v>
      </c>
      <c r="K134" s="100">
        <v>9.6199999999999992</v>
      </c>
      <c r="L134" s="233">
        <f t="shared" si="28"/>
        <v>1</v>
      </c>
      <c r="M134" s="439">
        <f t="shared" si="29"/>
        <v>1.1039501039501041</v>
      </c>
    </row>
    <row r="135" spans="1:14" ht="15" customHeight="1">
      <c r="A135" s="106" t="s">
        <v>25</v>
      </c>
      <c r="B135" s="107">
        <v>270.43</v>
      </c>
      <c r="C135" s="685">
        <v>270.43</v>
      </c>
      <c r="D135" s="362">
        <f t="shared" si="30"/>
        <v>0</v>
      </c>
      <c r="E135" s="363">
        <f t="shared" si="31"/>
        <v>1</v>
      </c>
      <c r="F135" s="268">
        <v>262.08</v>
      </c>
      <c r="G135" s="686">
        <v>262.08</v>
      </c>
      <c r="H135" s="239">
        <f t="shared" si="32"/>
        <v>0</v>
      </c>
      <c r="I135" s="235">
        <f t="shared" si="33"/>
        <v>8.3500000000000227</v>
      </c>
      <c r="J135" s="267">
        <f t="shared" si="34"/>
        <v>1.0318605006105006</v>
      </c>
      <c r="K135" s="108">
        <v>252.95</v>
      </c>
      <c r="L135" s="378">
        <f t="shared" si="28"/>
        <v>17.480000000000018</v>
      </c>
      <c r="M135" s="379">
        <f t="shared" si="29"/>
        <v>1.0691045661197867</v>
      </c>
      <c r="N135" s="96"/>
    </row>
    <row r="136" spans="1:14" s="611" customFormat="1" ht="15" customHeight="1">
      <c r="A136" s="664" t="s">
        <v>100</v>
      </c>
      <c r="B136" s="651">
        <f>B119-B135</f>
        <v>1115.57</v>
      </c>
      <c r="C136" s="698">
        <v>1111.3</v>
      </c>
      <c r="D136" s="653">
        <f>B136-C136</f>
        <v>4.2699999999999818</v>
      </c>
      <c r="E136" s="638">
        <f t="shared" si="31"/>
        <v>1.0038423468010438</v>
      </c>
      <c r="F136" s="654">
        <v>1020.1700000000001</v>
      </c>
      <c r="G136" s="699">
        <v>1020.1700000000001</v>
      </c>
      <c r="H136" s="656">
        <f t="shared" si="32"/>
        <v>0</v>
      </c>
      <c r="I136" s="655">
        <f t="shared" si="33"/>
        <v>95.399999999999864</v>
      </c>
      <c r="J136" s="640">
        <f t="shared" si="34"/>
        <v>1.0935138261270179</v>
      </c>
      <c r="K136" s="665">
        <f>K119-K135</f>
        <v>1102.9199999999998</v>
      </c>
      <c r="L136" s="657">
        <f t="shared" si="28"/>
        <v>12.650000000000091</v>
      </c>
      <c r="M136" s="642">
        <f t="shared" si="29"/>
        <v>1.0114695535487614</v>
      </c>
    </row>
    <row r="137" spans="1:14" s="635" customFormat="1" ht="15" customHeight="1">
      <c r="A137" s="612" t="s">
        <v>101</v>
      </c>
      <c r="B137" s="556">
        <f>B135/B119</f>
        <v>0.19511544011544013</v>
      </c>
      <c r="C137" s="695">
        <v>0.19571841097754264</v>
      </c>
      <c r="D137" s="557">
        <f>B137-C137</f>
        <v>-6.0297086210250872E-4</v>
      </c>
      <c r="E137" s="557">
        <f t="shared" si="31"/>
        <v>0.99691919191919198</v>
      </c>
      <c r="F137" s="573">
        <v>0.19027700611159615</v>
      </c>
      <c r="G137" s="696">
        <v>0.19027700611159615</v>
      </c>
      <c r="H137" s="559">
        <f t="shared" si="32"/>
        <v>0</v>
      </c>
      <c r="I137" s="558">
        <f t="shared" si="33"/>
        <v>4.8384340038439833E-3</v>
      </c>
      <c r="J137" s="559">
        <f t="shared" si="34"/>
        <v>1.025428369421612</v>
      </c>
      <c r="K137" s="581">
        <f>K135/K119</f>
        <v>0.1865591834025386</v>
      </c>
      <c r="L137" s="561">
        <f t="shared" si="28"/>
        <v>8.5562567129015277E-3</v>
      </c>
      <c r="M137" s="562">
        <f t="shared" si="29"/>
        <v>1.0458634978822763</v>
      </c>
    </row>
    <row r="138" spans="1:14" s="96" customFormat="1" ht="15" customHeight="1">
      <c r="A138" s="106" t="s">
        <v>31</v>
      </c>
      <c r="B138" s="107">
        <v>50.77</v>
      </c>
      <c r="C138" s="685">
        <v>50.98</v>
      </c>
      <c r="D138" s="362">
        <f t="shared" si="30"/>
        <v>-0.20999999999999375</v>
      </c>
      <c r="E138" s="363">
        <f t="shared" si="31"/>
        <v>0.99588073754413509</v>
      </c>
      <c r="F138" s="268">
        <v>54.28</v>
      </c>
      <c r="G138" s="686">
        <v>54.48</v>
      </c>
      <c r="H138" s="239">
        <f t="shared" si="32"/>
        <v>-0.19999999999999574</v>
      </c>
      <c r="I138" s="235">
        <f t="shared" si="33"/>
        <v>-3.509999999999998</v>
      </c>
      <c r="J138" s="267">
        <f t="shared" si="34"/>
        <v>0.93533529845246877</v>
      </c>
      <c r="K138" s="108">
        <v>56.36</v>
      </c>
      <c r="L138" s="378">
        <f t="shared" si="28"/>
        <v>-5.5899999999999963</v>
      </c>
      <c r="M138" s="379">
        <f t="shared" si="29"/>
        <v>0.90081618168914135</v>
      </c>
    </row>
    <row r="139" spans="1:14" s="3" customFormat="1" ht="15" customHeight="1">
      <c r="A139" s="28" t="s">
        <v>32</v>
      </c>
      <c r="B139" s="93">
        <v>27.83</v>
      </c>
      <c r="C139" s="689">
        <v>27.83</v>
      </c>
      <c r="D139" s="368">
        <f t="shared" si="30"/>
        <v>0</v>
      </c>
      <c r="E139" s="369">
        <f t="shared" si="31"/>
        <v>1</v>
      </c>
      <c r="F139" s="271">
        <v>31.32</v>
      </c>
      <c r="G139" s="690">
        <v>31.32</v>
      </c>
      <c r="H139" s="180">
        <f t="shared" si="32"/>
        <v>0</v>
      </c>
      <c r="I139" s="236">
        <f t="shared" si="33"/>
        <v>-3.490000000000002</v>
      </c>
      <c r="J139" s="272">
        <f t="shared" si="34"/>
        <v>0.88856960408684538</v>
      </c>
      <c r="K139" s="99">
        <v>32.08</v>
      </c>
      <c r="L139" s="437">
        <f t="shared" si="28"/>
        <v>-4.25</v>
      </c>
      <c r="M139" s="438">
        <f t="shared" si="29"/>
        <v>0.86751870324189528</v>
      </c>
    </row>
    <row r="140" spans="1:14" s="92" customFormat="1" ht="15" customHeight="1">
      <c r="A140" s="28" t="s">
        <v>34</v>
      </c>
      <c r="B140" s="93">
        <v>10.69</v>
      </c>
      <c r="C140" s="689">
        <v>10.89</v>
      </c>
      <c r="D140" s="368">
        <f t="shared" si="30"/>
        <v>-0.20000000000000107</v>
      </c>
      <c r="E140" s="369">
        <f t="shared" si="31"/>
        <v>0.9816345270890724</v>
      </c>
      <c r="F140" s="271">
        <v>11.4</v>
      </c>
      <c r="G140" s="690">
        <v>11.4</v>
      </c>
      <c r="H140" s="180">
        <f t="shared" si="32"/>
        <v>0</v>
      </c>
      <c r="I140" s="236">
        <f t="shared" si="33"/>
        <v>-0.71000000000000085</v>
      </c>
      <c r="J140" s="272">
        <f t="shared" si="34"/>
        <v>0.93771929824561395</v>
      </c>
      <c r="K140" s="99">
        <v>12.53</v>
      </c>
      <c r="L140" s="437">
        <f t="shared" si="28"/>
        <v>-1.8399999999999999</v>
      </c>
      <c r="M140" s="438">
        <f t="shared" si="29"/>
        <v>0.85315243415802078</v>
      </c>
    </row>
    <row r="141" spans="1:14" s="606" customFormat="1" ht="15" customHeight="1">
      <c r="A141" s="643" t="s">
        <v>96</v>
      </c>
      <c r="B141" s="658">
        <f>B138-B139-B140</f>
        <v>12.250000000000005</v>
      </c>
      <c r="C141" s="659">
        <v>12.259999999999998</v>
      </c>
      <c r="D141" s="660">
        <f>B141-C141</f>
        <v>-9.9999999999926814E-3</v>
      </c>
      <c r="E141" s="645">
        <f t="shared" si="31"/>
        <v>0.99918433931484563</v>
      </c>
      <c r="F141" s="658">
        <v>11.549999999999999</v>
      </c>
      <c r="G141" s="661">
        <v>11.549999999999999</v>
      </c>
      <c r="H141" s="662">
        <f t="shared" si="32"/>
        <v>0</v>
      </c>
      <c r="I141" s="661">
        <f t="shared" si="33"/>
        <v>0.70000000000000639</v>
      </c>
      <c r="J141" s="647">
        <f t="shared" si="34"/>
        <v>1.0606060606060612</v>
      </c>
      <c r="K141" s="658">
        <f>K138-K139-K140</f>
        <v>11.750000000000002</v>
      </c>
      <c r="L141" s="663">
        <f t="shared" si="28"/>
        <v>0.50000000000000355</v>
      </c>
      <c r="M141" s="650">
        <f t="shared" si="29"/>
        <v>1.042553191489362</v>
      </c>
    </row>
    <row r="142" spans="1:14" s="1" customFormat="1">
      <c r="A142" s="483"/>
      <c r="B142" s="117"/>
      <c r="C142" s="117"/>
      <c r="D142" s="117"/>
      <c r="E142" s="118"/>
      <c r="F142" s="118"/>
      <c r="G142" s="118"/>
      <c r="H142" s="117"/>
      <c r="I142" s="119"/>
      <c r="J142" s="85"/>
      <c r="K142" s="117"/>
      <c r="L142" s="86"/>
      <c r="M142" s="85"/>
    </row>
    <row r="143" spans="1:14" ht="15.6">
      <c r="A143" s="477" t="s">
        <v>251</v>
      </c>
      <c r="J143"/>
    </row>
    <row r="144" spans="1:14">
      <c r="A144" s="478"/>
      <c r="B144" s="21"/>
      <c r="C144" s="21"/>
      <c r="D144" s="21"/>
      <c r="E144" s="21"/>
      <c r="F144" s="21"/>
      <c r="G144" s="21"/>
      <c r="H144" s="21"/>
      <c r="I144" s="21"/>
      <c r="J144" s="21"/>
      <c r="K144" s="121"/>
      <c r="L144" s="21"/>
      <c r="M144" s="21"/>
    </row>
    <row r="145" spans="1:14" s="177" customFormat="1" ht="46.2">
      <c r="A145" s="479" t="s">
        <v>60</v>
      </c>
      <c r="B145" s="316" t="s">
        <v>384</v>
      </c>
      <c r="C145" s="356" t="s">
        <v>405</v>
      </c>
      <c r="D145" s="357" t="s">
        <v>360</v>
      </c>
      <c r="E145" s="358" t="s">
        <v>361</v>
      </c>
      <c r="F145" s="316" t="s">
        <v>385</v>
      </c>
      <c r="G145" s="113" t="s">
        <v>406</v>
      </c>
      <c r="H145" s="238" t="s">
        <v>407</v>
      </c>
      <c r="I145" s="353" t="s">
        <v>128</v>
      </c>
      <c r="J145" s="114" t="s">
        <v>129</v>
      </c>
      <c r="K145" s="321" t="s">
        <v>252</v>
      </c>
      <c r="L145" s="373" t="s">
        <v>253</v>
      </c>
      <c r="M145" s="385" t="s">
        <v>158</v>
      </c>
    </row>
    <row r="146" spans="1:14">
      <c r="A146" s="480"/>
      <c r="B146" s="317" t="s">
        <v>15</v>
      </c>
      <c r="C146" s="20" t="s">
        <v>15</v>
      </c>
      <c r="D146" s="359" t="s">
        <v>15</v>
      </c>
      <c r="E146" s="360" t="s">
        <v>1</v>
      </c>
      <c r="F146" s="317" t="s">
        <v>15</v>
      </c>
      <c r="G146" s="27" t="s">
        <v>15</v>
      </c>
      <c r="H146" s="6" t="s">
        <v>15</v>
      </c>
      <c r="I146" s="27" t="s">
        <v>15</v>
      </c>
      <c r="J146" s="6" t="s">
        <v>1</v>
      </c>
      <c r="K146" s="322" t="s">
        <v>15</v>
      </c>
      <c r="L146" s="16" t="s">
        <v>15</v>
      </c>
      <c r="M146" s="386" t="s">
        <v>1</v>
      </c>
    </row>
    <row r="147" spans="1:14" ht="15" customHeight="1">
      <c r="A147" s="106" t="s">
        <v>16</v>
      </c>
      <c r="B147" s="240">
        <f t="shared" ref="B147:C162" si="35">B119-B91</f>
        <v>552.95000000000005</v>
      </c>
      <c r="C147" s="440">
        <f t="shared" si="35"/>
        <v>550.9</v>
      </c>
      <c r="D147" s="441">
        <f>B147-C147</f>
        <v>2.0500000000000682</v>
      </c>
      <c r="E147" s="488">
        <f>B147/C147</f>
        <v>1.0037211835178799</v>
      </c>
      <c r="F147" s="240">
        <f t="shared" ref="F147:G162" si="36">F119-F91</f>
        <v>537.7700000000001</v>
      </c>
      <c r="G147" s="241">
        <f t="shared" si="36"/>
        <v>539.75000000000011</v>
      </c>
      <c r="H147" s="486">
        <f>F147-G147</f>
        <v>-1.9800000000000182</v>
      </c>
      <c r="I147" s="241">
        <f>B147-F147</f>
        <v>15.17999999999995</v>
      </c>
      <c r="J147" s="277">
        <f>B147/F147</f>
        <v>1.0282276809788571</v>
      </c>
      <c r="K147" s="470">
        <f t="shared" ref="K147:K163" si="37">K119-K91</f>
        <v>555.39999999999986</v>
      </c>
      <c r="L147" s="451">
        <f>B147-K147</f>
        <v>-2.4499999999998181</v>
      </c>
      <c r="M147" s="446">
        <f>B147/K147</f>
        <v>0.99558876485415948</v>
      </c>
      <c r="N147" s="97"/>
    </row>
    <row r="148" spans="1:14" ht="15" customHeight="1">
      <c r="A148" s="106" t="s">
        <v>17</v>
      </c>
      <c r="B148" s="245">
        <f t="shared" si="35"/>
        <v>189.15</v>
      </c>
      <c r="C148" s="389">
        <f t="shared" si="35"/>
        <v>188.51</v>
      </c>
      <c r="D148" s="362">
        <f t="shared" ref="D148:D168" si="38">B148-C148</f>
        <v>0.64000000000001478</v>
      </c>
      <c r="E148" s="390">
        <f t="shared" ref="E148:E169" si="39">B148/C148</f>
        <v>1.0033950453556841</v>
      </c>
      <c r="F148" s="245">
        <f t="shared" si="36"/>
        <v>185.74999999999997</v>
      </c>
      <c r="G148" s="246">
        <f t="shared" si="36"/>
        <v>185.74999999999997</v>
      </c>
      <c r="H148" s="242">
        <f t="shared" ref="H148:H169" si="40">F148-G148</f>
        <v>0</v>
      </c>
      <c r="I148" s="246">
        <f t="shared" ref="I148:I169" si="41">B148-F148</f>
        <v>3.4000000000000341</v>
      </c>
      <c r="J148" s="259">
        <f t="shared" ref="J148:J169" si="42">B148/F148</f>
        <v>1.0183041722745627</v>
      </c>
      <c r="K148" s="471">
        <f t="shared" si="37"/>
        <v>182.77999999999997</v>
      </c>
      <c r="L148" s="412">
        <f t="shared" ref="L148:L169" si="43">B148-K148</f>
        <v>6.370000000000033</v>
      </c>
      <c r="M148" s="417">
        <f t="shared" ref="M148:M169" si="44">B148/K148</f>
        <v>1.0348506401137982</v>
      </c>
      <c r="N148" s="97"/>
    </row>
    <row r="149" spans="1:14" ht="15" customHeight="1">
      <c r="A149" s="481" t="s">
        <v>18</v>
      </c>
      <c r="B149" s="398">
        <f t="shared" si="35"/>
        <v>363.80000000000007</v>
      </c>
      <c r="C149" s="400">
        <f t="shared" si="35"/>
        <v>362.38</v>
      </c>
      <c r="D149" s="365">
        <f t="shared" si="38"/>
        <v>1.4200000000000728</v>
      </c>
      <c r="E149" s="401">
        <f t="shared" si="39"/>
        <v>1.0039185385506928</v>
      </c>
      <c r="F149" s="398">
        <f t="shared" si="36"/>
        <v>352.0100000000001</v>
      </c>
      <c r="G149" s="402">
        <f t="shared" si="36"/>
        <v>353.99</v>
      </c>
      <c r="H149" s="403">
        <f t="shared" si="40"/>
        <v>-1.9799999999999045</v>
      </c>
      <c r="I149" s="402">
        <f t="shared" si="41"/>
        <v>11.789999999999964</v>
      </c>
      <c r="J149" s="404">
        <f t="shared" si="42"/>
        <v>1.0334933666657196</v>
      </c>
      <c r="K149" s="472">
        <f t="shared" si="37"/>
        <v>372.62999999999988</v>
      </c>
      <c r="L149" s="414">
        <f t="shared" si="43"/>
        <v>-8.8299999999998136</v>
      </c>
      <c r="M149" s="418">
        <f t="shared" si="44"/>
        <v>0.97630357190779105</v>
      </c>
      <c r="N149" s="97"/>
    </row>
    <row r="150" spans="1:14" ht="15" customHeight="1">
      <c r="A150" s="106" t="s">
        <v>19</v>
      </c>
      <c r="B150" s="245">
        <f t="shared" si="35"/>
        <v>32.899999999999991</v>
      </c>
      <c r="C150" s="389">
        <f t="shared" si="35"/>
        <v>33</v>
      </c>
      <c r="D150" s="362">
        <f t="shared" si="38"/>
        <v>-0.10000000000000853</v>
      </c>
      <c r="E150" s="390">
        <f t="shared" si="39"/>
        <v>0.99696969696969673</v>
      </c>
      <c r="F150" s="245">
        <f t="shared" si="36"/>
        <v>32.08</v>
      </c>
      <c r="G150" s="246">
        <f t="shared" si="36"/>
        <v>31.980000000000004</v>
      </c>
      <c r="H150" s="242">
        <f t="shared" si="40"/>
        <v>9.9999999999994316E-2</v>
      </c>
      <c r="I150" s="246">
        <f t="shared" si="41"/>
        <v>0.81999999999999318</v>
      </c>
      <c r="J150" s="259">
        <f t="shared" si="42"/>
        <v>1.0255610972568576</v>
      </c>
      <c r="K150" s="471">
        <f t="shared" si="37"/>
        <v>31.22</v>
      </c>
      <c r="L150" s="412">
        <f t="shared" si="43"/>
        <v>1.6799999999999926</v>
      </c>
      <c r="M150" s="417">
        <f t="shared" si="44"/>
        <v>1.0538116591928248</v>
      </c>
      <c r="N150" s="96"/>
    </row>
    <row r="151" spans="1:14" s="3" customFormat="1" ht="15" customHeight="1">
      <c r="A151" s="28" t="s">
        <v>20</v>
      </c>
      <c r="B151" s="247">
        <f t="shared" si="35"/>
        <v>5.5499999999999989</v>
      </c>
      <c r="C151" s="392">
        <f t="shared" si="35"/>
        <v>5.65</v>
      </c>
      <c r="D151" s="368">
        <f t="shared" si="38"/>
        <v>-0.10000000000000142</v>
      </c>
      <c r="E151" s="393">
        <f t="shared" si="39"/>
        <v>0.98230088495575196</v>
      </c>
      <c r="F151" s="247">
        <f t="shared" si="36"/>
        <v>5.5300000000000011</v>
      </c>
      <c r="G151" s="248">
        <f t="shared" si="36"/>
        <v>5.43</v>
      </c>
      <c r="H151" s="249">
        <f t="shared" si="40"/>
        <v>0.10000000000000142</v>
      </c>
      <c r="I151" s="248">
        <f t="shared" si="41"/>
        <v>1.9999999999997797E-2</v>
      </c>
      <c r="J151" s="261">
        <f t="shared" si="42"/>
        <v>1.0036166365280286</v>
      </c>
      <c r="K151" s="473">
        <f t="shared" si="37"/>
        <v>5.27</v>
      </c>
      <c r="L151" s="415">
        <f t="shared" si="43"/>
        <v>0.27999999999999936</v>
      </c>
      <c r="M151" s="419">
        <f t="shared" si="44"/>
        <v>1.0531309297912712</v>
      </c>
    </row>
    <row r="152" spans="1:14" s="3" customFormat="1" ht="15" customHeight="1">
      <c r="A152" s="28" t="s">
        <v>21</v>
      </c>
      <c r="B152" s="247">
        <f t="shared" si="35"/>
        <v>1.8499999999999996</v>
      </c>
      <c r="C152" s="392">
        <f t="shared" si="35"/>
        <v>1.8499999999999996</v>
      </c>
      <c r="D152" s="368">
        <f t="shared" si="38"/>
        <v>0</v>
      </c>
      <c r="E152" s="393">
        <f t="shared" si="39"/>
        <v>1</v>
      </c>
      <c r="F152" s="247">
        <f t="shared" si="36"/>
        <v>1.87</v>
      </c>
      <c r="G152" s="248">
        <f t="shared" si="36"/>
        <v>1.87</v>
      </c>
      <c r="H152" s="249">
        <f t="shared" si="40"/>
        <v>0</v>
      </c>
      <c r="I152" s="248">
        <f t="shared" si="41"/>
        <v>-2.0000000000000462E-2</v>
      </c>
      <c r="J152" s="261">
        <f t="shared" si="42"/>
        <v>0.98930481283422433</v>
      </c>
      <c r="K152" s="473">
        <f t="shared" si="37"/>
        <v>1.87</v>
      </c>
      <c r="L152" s="415">
        <f t="shared" si="43"/>
        <v>-2.0000000000000462E-2</v>
      </c>
      <c r="M152" s="419">
        <f t="shared" si="44"/>
        <v>0.98930481283422433</v>
      </c>
    </row>
    <row r="153" spans="1:14" s="3" customFormat="1" ht="15" customHeight="1">
      <c r="A153" s="28" t="s">
        <v>24</v>
      </c>
      <c r="B153" s="247">
        <f t="shared" si="35"/>
        <v>11.450000000000003</v>
      </c>
      <c r="C153" s="392">
        <f t="shared" si="35"/>
        <v>11.450000000000003</v>
      </c>
      <c r="D153" s="368">
        <f t="shared" si="38"/>
        <v>0</v>
      </c>
      <c r="E153" s="393">
        <f t="shared" si="39"/>
        <v>1</v>
      </c>
      <c r="F153" s="247">
        <f t="shared" si="36"/>
        <v>10.449999999999996</v>
      </c>
      <c r="G153" s="248">
        <f t="shared" si="36"/>
        <v>10.449999999999996</v>
      </c>
      <c r="H153" s="249">
        <f t="shared" si="40"/>
        <v>0</v>
      </c>
      <c r="I153" s="248">
        <f t="shared" si="41"/>
        <v>1.0000000000000071</v>
      </c>
      <c r="J153" s="261">
        <f t="shared" si="42"/>
        <v>1.0956937799043069</v>
      </c>
      <c r="K153" s="473">
        <f t="shared" si="37"/>
        <v>10.579999999999998</v>
      </c>
      <c r="L153" s="415">
        <f t="shared" si="43"/>
        <v>0.87000000000000455</v>
      </c>
      <c r="M153" s="419">
        <f t="shared" si="44"/>
        <v>1.082230623818526</v>
      </c>
    </row>
    <row r="154" spans="1:14" s="3" customFormat="1" ht="15" customHeight="1">
      <c r="A154" s="482" t="s">
        <v>22</v>
      </c>
      <c r="B154" s="252">
        <f t="shared" si="35"/>
        <v>7.1599999999999984</v>
      </c>
      <c r="C154" s="395">
        <f t="shared" si="35"/>
        <v>7.4599999999999991</v>
      </c>
      <c r="D154" s="371">
        <f t="shared" si="38"/>
        <v>-0.30000000000000071</v>
      </c>
      <c r="E154" s="396">
        <f t="shared" si="39"/>
        <v>0.95978552278820362</v>
      </c>
      <c r="F154" s="252">
        <f t="shared" si="36"/>
        <v>7.76</v>
      </c>
      <c r="G154" s="253">
        <f t="shared" si="36"/>
        <v>7.76</v>
      </c>
      <c r="H154" s="254">
        <f t="shared" si="40"/>
        <v>0</v>
      </c>
      <c r="I154" s="253">
        <f t="shared" si="41"/>
        <v>-0.60000000000000142</v>
      </c>
      <c r="J154" s="255">
        <f t="shared" si="42"/>
        <v>0.92268041237113385</v>
      </c>
      <c r="K154" s="474">
        <f t="shared" si="37"/>
        <v>7.7200000000000006</v>
      </c>
      <c r="L154" s="416">
        <f t="shared" si="43"/>
        <v>-0.56000000000000227</v>
      </c>
      <c r="M154" s="420">
        <f t="shared" si="44"/>
        <v>0.9274611398963728</v>
      </c>
    </row>
    <row r="155" spans="1:14" ht="15" customHeight="1">
      <c r="A155" s="106" t="s">
        <v>23</v>
      </c>
      <c r="B155" s="245">
        <f t="shared" si="35"/>
        <v>83.549999999999955</v>
      </c>
      <c r="C155" s="389">
        <f t="shared" si="35"/>
        <v>83.410000000000025</v>
      </c>
      <c r="D155" s="362">
        <f t="shared" si="38"/>
        <v>0.13999999999992951</v>
      </c>
      <c r="E155" s="390">
        <f t="shared" si="39"/>
        <v>1.0016784558206442</v>
      </c>
      <c r="F155" s="245">
        <f t="shared" si="36"/>
        <v>83.800000000000011</v>
      </c>
      <c r="G155" s="246">
        <f t="shared" si="36"/>
        <v>83.779999999999973</v>
      </c>
      <c r="H155" s="242">
        <f t="shared" si="40"/>
        <v>2.0000000000038654E-2</v>
      </c>
      <c r="I155" s="246">
        <f t="shared" si="41"/>
        <v>-0.25000000000005684</v>
      </c>
      <c r="J155" s="259">
        <f t="shared" si="42"/>
        <v>0.99701670644391338</v>
      </c>
      <c r="K155" s="471">
        <f t="shared" si="37"/>
        <v>82.62</v>
      </c>
      <c r="L155" s="412">
        <f t="shared" si="43"/>
        <v>0.92999999999994998</v>
      </c>
      <c r="M155" s="417">
        <f t="shared" si="44"/>
        <v>1.0112563543936086</v>
      </c>
      <c r="N155" s="96"/>
    </row>
    <row r="156" spans="1:14" s="3" customFormat="1" ht="15" customHeight="1">
      <c r="A156" s="465" t="s">
        <v>54</v>
      </c>
      <c r="B156" s="247">
        <f t="shared" si="35"/>
        <v>41.070000000000007</v>
      </c>
      <c r="C156" s="392">
        <f t="shared" si="35"/>
        <v>41.069999999999993</v>
      </c>
      <c r="D156" s="368">
        <f t="shared" si="38"/>
        <v>0</v>
      </c>
      <c r="E156" s="393">
        <f t="shared" si="39"/>
        <v>1.0000000000000004</v>
      </c>
      <c r="F156" s="247">
        <f t="shared" si="36"/>
        <v>41.519999999999982</v>
      </c>
      <c r="G156" s="248">
        <f t="shared" si="36"/>
        <v>41.519999999999996</v>
      </c>
      <c r="H156" s="249">
        <f t="shared" si="40"/>
        <v>0</v>
      </c>
      <c r="I156" s="248">
        <f t="shared" si="41"/>
        <v>-0.44999999999997442</v>
      </c>
      <c r="J156" s="261">
        <f t="shared" si="42"/>
        <v>0.98916184971098331</v>
      </c>
      <c r="K156" s="473">
        <f t="shared" si="37"/>
        <v>40.97</v>
      </c>
      <c r="L156" s="415">
        <f t="shared" si="43"/>
        <v>0.10000000000000853</v>
      </c>
      <c r="M156" s="419">
        <f t="shared" si="44"/>
        <v>1.0024408103490361</v>
      </c>
    </row>
    <row r="157" spans="1:14" s="3" customFormat="1" ht="15" customHeight="1">
      <c r="A157" s="465" t="s">
        <v>35</v>
      </c>
      <c r="B157" s="247">
        <f t="shared" si="35"/>
        <v>3.99</v>
      </c>
      <c r="C157" s="392">
        <f t="shared" si="35"/>
        <v>3.99</v>
      </c>
      <c r="D157" s="368">
        <f t="shared" si="38"/>
        <v>0</v>
      </c>
      <c r="E157" s="393">
        <f t="shared" si="39"/>
        <v>1</v>
      </c>
      <c r="F157" s="247">
        <f t="shared" si="36"/>
        <v>3.9999999999999982</v>
      </c>
      <c r="G157" s="248">
        <f t="shared" si="36"/>
        <v>3.99</v>
      </c>
      <c r="H157" s="249">
        <f t="shared" si="40"/>
        <v>9.9999999999980105E-3</v>
      </c>
      <c r="I157" s="248">
        <f t="shared" si="41"/>
        <v>-9.9999999999980105E-3</v>
      </c>
      <c r="J157" s="261">
        <f t="shared" si="42"/>
        <v>0.9975000000000005</v>
      </c>
      <c r="K157" s="473">
        <f t="shared" si="37"/>
        <v>3.99</v>
      </c>
      <c r="L157" s="415">
        <f t="shared" si="43"/>
        <v>0</v>
      </c>
      <c r="M157" s="419">
        <f t="shared" si="44"/>
        <v>1</v>
      </c>
    </row>
    <row r="158" spans="1:14" s="3" customFormat="1" ht="15" customHeight="1">
      <c r="A158" s="28" t="s">
        <v>36</v>
      </c>
      <c r="B158" s="247">
        <f t="shared" si="35"/>
        <v>19.220000000000002</v>
      </c>
      <c r="C158" s="392">
        <f t="shared" si="35"/>
        <v>19.220000000000002</v>
      </c>
      <c r="D158" s="368">
        <f t="shared" si="38"/>
        <v>0</v>
      </c>
      <c r="E158" s="393">
        <f t="shared" si="39"/>
        <v>1</v>
      </c>
      <c r="F158" s="247">
        <f t="shared" si="36"/>
        <v>19.010000000000002</v>
      </c>
      <c r="G158" s="248">
        <f t="shared" si="36"/>
        <v>19.010000000000002</v>
      </c>
      <c r="H158" s="249">
        <f t="shared" si="40"/>
        <v>0</v>
      </c>
      <c r="I158" s="248">
        <f t="shared" si="41"/>
        <v>0.21000000000000085</v>
      </c>
      <c r="J158" s="261">
        <f t="shared" si="42"/>
        <v>1.0110468174644924</v>
      </c>
      <c r="K158" s="473">
        <f t="shared" si="37"/>
        <v>18.900000000000002</v>
      </c>
      <c r="L158" s="415">
        <f t="shared" si="43"/>
        <v>0.32000000000000028</v>
      </c>
      <c r="M158" s="419">
        <f t="shared" si="44"/>
        <v>1.016931216931217</v>
      </c>
    </row>
    <row r="159" spans="1:14" s="3" customFormat="1" ht="15" customHeight="1">
      <c r="A159" s="28" t="s">
        <v>37</v>
      </c>
      <c r="B159" s="247">
        <f t="shared" si="35"/>
        <v>7.970000000000006</v>
      </c>
      <c r="C159" s="392">
        <f t="shared" si="35"/>
        <v>7.9600000000000009</v>
      </c>
      <c r="D159" s="368">
        <f t="shared" si="38"/>
        <v>1.0000000000005116E-2</v>
      </c>
      <c r="E159" s="393">
        <f t="shared" si="39"/>
        <v>1.0012562814070358</v>
      </c>
      <c r="F159" s="247">
        <f t="shared" si="36"/>
        <v>7.9100000000000037</v>
      </c>
      <c r="G159" s="248">
        <f t="shared" si="36"/>
        <v>8.0000000000000071</v>
      </c>
      <c r="H159" s="249">
        <f t="shared" si="40"/>
        <v>-9.0000000000003411E-2</v>
      </c>
      <c r="I159" s="248">
        <f t="shared" si="41"/>
        <v>6.0000000000002274E-2</v>
      </c>
      <c r="J159" s="261">
        <f t="shared" si="42"/>
        <v>1.0075853350189636</v>
      </c>
      <c r="K159" s="473">
        <f t="shared" si="37"/>
        <v>7.8000000000000043</v>
      </c>
      <c r="L159" s="415">
        <f t="shared" si="43"/>
        <v>0.17000000000000171</v>
      </c>
      <c r="M159" s="419">
        <f t="shared" si="44"/>
        <v>1.0217948717948719</v>
      </c>
    </row>
    <row r="160" spans="1:14" s="3" customFormat="1" ht="15" customHeight="1">
      <c r="A160" s="28" t="s">
        <v>38</v>
      </c>
      <c r="B160" s="247">
        <f t="shared" si="35"/>
        <v>0.53000000000000114</v>
      </c>
      <c r="C160" s="392">
        <f t="shared" si="35"/>
        <v>0.53000000000000114</v>
      </c>
      <c r="D160" s="368">
        <f t="shared" si="38"/>
        <v>0</v>
      </c>
      <c r="E160" s="393">
        <f t="shared" si="39"/>
        <v>1</v>
      </c>
      <c r="F160" s="247">
        <f t="shared" si="36"/>
        <v>0.55999999999999872</v>
      </c>
      <c r="G160" s="248">
        <f t="shared" si="36"/>
        <v>1.0599999999999987</v>
      </c>
      <c r="H160" s="249">
        <f t="shared" si="40"/>
        <v>-0.5</v>
      </c>
      <c r="I160" s="248">
        <f t="shared" si="41"/>
        <v>-2.9999999999997584E-2</v>
      </c>
      <c r="J160" s="261">
        <f t="shared" si="42"/>
        <v>0.94642857142857562</v>
      </c>
      <c r="K160" s="473">
        <f t="shared" si="37"/>
        <v>0.39999999999999858</v>
      </c>
      <c r="L160" s="415">
        <f t="shared" si="43"/>
        <v>0.13000000000000256</v>
      </c>
      <c r="M160" s="419">
        <f t="shared" si="44"/>
        <v>1.3250000000000075</v>
      </c>
    </row>
    <row r="161" spans="1:14" s="92" customFormat="1" ht="15" customHeight="1">
      <c r="A161" s="28" t="s">
        <v>29</v>
      </c>
      <c r="B161" s="247">
        <f t="shared" si="35"/>
        <v>8.0500000000000043</v>
      </c>
      <c r="C161" s="392">
        <f t="shared" si="35"/>
        <v>7.93</v>
      </c>
      <c r="D161" s="368">
        <f t="shared" si="38"/>
        <v>0.12000000000000455</v>
      </c>
      <c r="E161" s="393">
        <f t="shared" si="39"/>
        <v>1.0151324085750322</v>
      </c>
      <c r="F161" s="247">
        <f t="shared" si="36"/>
        <v>8.0600000000000023</v>
      </c>
      <c r="G161" s="248">
        <f t="shared" si="36"/>
        <v>7.9699999999999989</v>
      </c>
      <c r="H161" s="249">
        <f t="shared" si="40"/>
        <v>9.0000000000003411E-2</v>
      </c>
      <c r="I161" s="248">
        <f t="shared" si="41"/>
        <v>-9.9999999999980105E-3</v>
      </c>
      <c r="J161" s="261">
        <f t="shared" si="42"/>
        <v>0.99875930521091838</v>
      </c>
      <c r="K161" s="473">
        <f t="shared" si="37"/>
        <v>7.9799999999999969</v>
      </c>
      <c r="L161" s="415">
        <f t="shared" si="43"/>
        <v>7.000000000000739E-2</v>
      </c>
      <c r="M161" s="419">
        <f t="shared" si="44"/>
        <v>1.0087719298245623</v>
      </c>
    </row>
    <row r="162" spans="1:14" s="92" customFormat="1" ht="15" customHeight="1">
      <c r="A162" s="482" t="s">
        <v>39</v>
      </c>
      <c r="B162" s="252">
        <f t="shared" si="35"/>
        <v>2.5099999999999998</v>
      </c>
      <c r="C162" s="395">
        <f t="shared" si="35"/>
        <v>2.5099999999999998</v>
      </c>
      <c r="D162" s="371">
        <f t="shared" si="38"/>
        <v>0</v>
      </c>
      <c r="E162" s="396">
        <f t="shared" si="39"/>
        <v>1</v>
      </c>
      <c r="F162" s="252">
        <f t="shared" si="36"/>
        <v>2.5200000000000005</v>
      </c>
      <c r="G162" s="253">
        <f t="shared" si="36"/>
        <v>2.5200000000000005</v>
      </c>
      <c r="H162" s="254">
        <f t="shared" si="40"/>
        <v>0</v>
      </c>
      <c r="I162" s="253">
        <f t="shared" si="41"/>
        <v>-1.0000000000000675E-2</v>
      </c>
      <c r="J162" s="255">
        <f t="shared" si="42"/>
        <v>0.99603174603174571</v>
      </c>
      <c r="K162" s="474">
        <f t="shared" si="37"/>
        <v>2.3699999999999992</v>
      </c>
      <c r="L162" s="416">
        <f t="shared" si="43"/>
        <v>0.14000000000000057</v>
      </c>
      <c r="M162" s="420">
        <f t="shared" si="44"/>
        <v>1.0590717299578061</v>
      </c>
    </row>
    <row r="163" spans="1:14" ht="15" customHeight="1">
      <c r="A163" s="106" t="s">
        <v>25</v>
      </c>
      <c r="B163" s="245">
        <f>B135-B107</f>
        <v>86.080000000000013</v>
      </c>
      <c r="C163" s="389">
        <f>C135-C107</f>
        <v>86.080000000000013</v>
      </c>
      <c r="D163" s="362">
        <f t="shared" si="38"/>
        <v>0</v>
      </c>
      <c r="E163" s="390">
        <f t="shared" si="39"/>
        <v>1</v>
      </c>
      <c r="F163" s="245">
        <f>F135-F107</f>
        <v>82.859999999999985</v>
      </c>
      <c r="G163" s="246">
        <f>G135-G107</f>
        <v>82.859999999999985</v>
      </c>
      <c r="H163" s="242">
        <f t="shared" si="40"/>
        <v>0</v>
      </c>
      <c r="I163" s="246">
        <f t="shared" si="41"/>
        <v>3.2200000000000273</v>
      </c>
      <c r="J163" s="259">
        <f t="shared" si="42"/>
        <v>1.0388607289403817</v>
      </c>
      <c r="K163" s="471">
        <f t="shared" si="37"/>
        <v>79.049999999999983</v>
      </c>
      <c r="L163" s="412">
        <f t="shared" si="43"/>
        <v>7.0300000000000296</v>
      </c>
      <c r="M163" s="417">
        <f t="shared" si="44"/>
        <v>1.0889310562934855</v>
      </c>
      <c r="N163" s="96"/>
    </row>
    <row r="164" spans="1:14" s="611" customFormat="1" ht="15" customHeight="1">
      <c r="A164" s="664" t="s">
        <v>100</v>
      </c>
      <c r="B164" s="651">
        <f>B147-B163</f>
        <v>466.87</v>
      </c>
      <c r="C164" s="652">
        <f>C147-C163</f>
        <v>464.81999999999994</v>
      </c>
      <c r="D164" s="653">
        <f>B164-C164</f>
        <v>2.0500000000000682</v>
      </c>
      <c r="E164" s="638">
        <f t="shared" si="39"/>
        <v>1.0044103093670669</v>
      </c>
      <c r="F164" s="654">
        <f>F147-F163</f>
        <v>454.91000000000008</v>
      </c>
      <c r="G164" s="655">
        <f>G147-G163</f>
        <v>456.8900000000001</v>
      </c>
      <c r="H164" s="656">
        <f t="shared" si="40"/>
        <v>-1.9800000000000182</v>
      </c>
      <c r="I164" s="655">
        <f t="shared" si="41"/>
        <v>11.959999999999923</v>
      </c>
      <c r="J164" s="640">
        <f t="shared" si="42"/>
        <v>1.0262909146864214</v>
      </c>
      <c r="K164" s="665">
        <f>K147-K163</f>
        <v>476.34999999999991</v>
      </c>
      <c r="L164" s="657">
        <f t="shared" si="43"/>
        <v>-9.4799999999999045</v>
      </c>
      <c r="M164" s="642">
        <f t="shared" si="44"/>
        <v>0.9800986669465731</v>
      </c>
    </row>
    <row r="165" spans="1:14" s="635" customFormat="1" ht="15" customHeight="1">
      <c r="A165" s="612" t="s">
        <v>101</v>
      </c>
      <c r="B165" s="556">
        <f>B163/B147</f>
        <v>0.15567411158332581</v>
      </c>
      <c r="C165" s="579">
        <f>C163/C147</f>
        <v>0.15625340352151029</v>
      </c>
      <c r="D165" s="557">
        <f>B165-C165</f>
        <v>-5.792919381844841E-4</v>
      </c>
      <c r="E165" s="557">
        <f t="shared" si="39"/>
        <v>0.99629261235193034</v>
      </c>
      <c r="F165" s="573">
        <f>F163/F147</f>
        <v>0.15408074083716081</v>
      </c>
      <c r="G165" s="558">
        <f>G163/G147</f>
        <v>0.15351551644279754</v>
      </c>
      <c r="H165" s="559">
        <f t="shared" si="40"/>
        <v>5.6522439436326732E-4</v>
      </c>
      <c r="I165" s="558">
        <f t="shared" si="41"/>
        <v>1.5933707461650015E-3</v>
      </c>
      <c r="J165" s="559">
        <f t="shared" si="42"/>
        <v>1.010341141517803</v>
      </c>
      <c r="K165" s="581">
        <f>K163/K147</f>
        <v>0.14232985235866044</v>
      </c>
      <c r="L165" s="561">
        <f t="shared" si="43"/>
        <v>1.3344259224665367E-2</v>
      </c>
      <c r="M165" s="562">
        <f t="shared" si="44"/>
        <v>1.0937558706309822</v>
      </c>
    </row>
    <row r="166" spans="1:14" s="96" customFormat="1" ht="15" customHeight="1">
      <c r="A166" s="106" t="s">
        <v>31</v>
      </c>
      <c r="B166" s="245">
        <f t="shared" ref="B166:C168" si="45">B138-B110</f>
        <v>14.370000000000005</v>
      </c>
      <c r="C166" s="389">
        <f t="shared" si="45"/>
        <v>14.369999999999997</v>
      </c>
      <c r="D166" s="362">
        <f t="shared" si="38"/>
        <v>0</v>
      </c>
      <c r="E166" s="390">
        <f t="shared" si="39"/>
        <v>1.0000000000000004</v>
      </c>
      <c r="F166" s="245">
        <f t="shared" ref="F166:G168" si="46">F138-F110</f>
        <v>15.060000000000002</v>
      </c>
      <c r="G166" s="246">
        <f t="shared" si="46"/>
        <v>15.059999999999995</v>
      </c>
      <c r="H166" s="242">
        <f t="shared" si="40"/>
        <v>0</v>
      </c>
      <c r="I166" s="246">
        <f t="shared" si="41"/>
        <v>-0.68999999999999773</v>
      </c>
      <c r="J166" s="259">
        <f t="shared" si="42"/>
        <v>0.95418326693227107</v>
      </c>
      <c r="K166" s="471">
        <f>K138-K110</f>
        <v>15.32</v>
      </c>
      <c r="L166" s="412">
        <f t="shared" si="43"/>
        <v>-0.94999999999999574</v>
      </c>
      <c r="M166" s="417">
        <f t="shared" si="44"/>
        <v>0.93798955613577051</v>
      </c>
    </row>
    <row r="167" spans="1:14" s="3" customFormat="1" ht="15" customHeight="1">
      <c r="A167" s="28" t="s">
        <v>32</v>
      </c>
      <c r="B167" s="247">
        <f t="shared" si="45"/>
        <v>8.9499999999999993</v>
      </c>
      <c r="C167" s="392">
        <f t="shared" si="45"/>
        <v>8.9499999999999993</v>
      </c>
      <c r="D167" s="368">
        <f t="shared" si="38"/>
        <v>0</v>
      </c>
      <c r="E167" s="393">
        <f t="shared" si="39"/>
        <v>1</v>
      </c>
      <c r="F167" s="247">
        <f t="shared" si="46"/>
        <v>9.6499999999999986</v>
      </c>
      <c r="G167" s="248">
        <f t="shared" si="46"/>
        <v>9.4499999999999993</v>
      </c>
      <c r="H167" s="249">
        <f t="shared" si="40"/>
        <v>0.19999999999999929</v>
      </c>
      <c r="I167" s="248">
        <f t="shared" si="41"/>
        <v>-0.69999999999999929</v>
      </c>
      <c r="J167" s="261">
        <f t="shared" si="42"/>
        <v>0.92746113989637313</v>
      </c>
      <c r="K167" s="473">
        <f>K139-K111</f>
        <v>9.5999999999999979</v>
      </c>
      <c r="L167" s="415">
        <f t="shared" si="43"/>
        <v>-0.64999999999999858</v>
      </c>
      <c r="M167" s="419">
        <f t="shared" si="44"/>
        <v>0.93229166666666685</v>
      </c>
    </row>
    <row r="168" spans="1:14" s="92" customFormat="1" ht="15" customHeight="1">
      <c r="A168" s="28" t="s">
        <v>34</v>
      </c>
      <c r="B168" s="247">
        <f t="shared" si="45"/>
        <v>3.1899999999999995</v>
      </c>
      <c r="C168" s="392">
        <f t="shared" si="45"/>
        <v>3.1900000000000004</v>
      </c>
      <c r="D168" s="368">
        <f t="shared" si="38"/>
        <v>0</v>
      </c>
      <c r="E168" s="393">
        <f t="shared" si="39"/>
        <v>0.99999999999999967</v>
      </c>
      <c r="F168" s="247">
        <f t="shared" si="46"/>
        <v>3.3800000000000008</v>
      </c>
      <c r="G168" s="248">
        <f t="shared" si="46"/>
        <v>3.3800000000000008</v>
      </c>
      <c r="H168" s="249">
        <f t="shared" si="40"/>
        <v>0</v>
      </c>
      <c r="I168" s="248">
        <f t="shared" si="41"/>
        <v>-0.19000000000000128</v>
      </c>
      <c r="J168" s="261">
        <f t="shared" si="42"/>
        <v>0.94378698224852031</v>
      </c>
      <c r="K168" s="473">
        <f>K140-K112</f>
        <v>3.4699999999999989</v>
      </c>
      <c r="L168" s="415">
        <f t="shared" si="43"/>
        <v>-0.27999999999999936</v>
      </c>
      <c r="M168" s="419">
        <f t="shared" si="44"/>
        <v>0.91930835734870331</v>
      </c>
    </row>
    <row r="169" spans="1:14" s="606" customFormat="1" ht="15" customHeight="1">
      <c r="A169" s="643" t="s">
        <v>96</v>
      </c>
      <c r="B169" s="658">
        <f>B166-B167-B168</f>
        <v>2.2300000000000058</v>
      </c>
      <c r="C169" s="659">
        <f>C166-C167-C168</f>
        <v>2.2299999999999978</v>
      </c>
      <c r="D169" s="660">
        <f>B169-C169</f>
        <v>7.9936057773011271E-15</v>
      </c>
      <c r="E169" s="645">
        <f t="shared" si="39"/>
        <v>1.0000000000000036</v>
      </c>
      <c r="F169" s="658">
        <f>F166-F167-F168</f>
        <v>2.0300000000000029</v>
      </c>
      <c r="G169" s="661">
        <f>G141-G113</f>
        <v>2.0199999999999978</v>
      </c>
      <c r="H169" s="662">
        <f t="shared" si="40"/>
        <v>1.0000000000005116E-2</v>
      </c>
      <c r="I169" s="661">
        <f t="shared" si="41"/>
        <v>0.20000000000000284</v>
      </c>
      <c r="J169" s="647">
        <f t="shared" si="42"/>
        <v>1.0985221674876859</v>
      </c>
      <c r="K169" s="658">
        <f>K166-K167-K168</f>
        <v>2.2500000000000036</v>
      </c>
      <c r="L169" s="663">
        <f t="shared" si="43"/>
        <v>-1.9999999999997797E-2</v>
      </c>
      <c r="M169" s="650">
        <f t="shared" si="44"/>
        <v>0.99111111111111205</v>
      </c>
    </row>
    <row r="170" spans="1:14">
      <c r="J170"/>
    </row>
    <row r="171" spans="1:14" ht="15.6">
      <c r="A171" s="477" t="s">
        <v>254</v>
      </c>
      <c r="J171"/>
    </row>
    <row r="172" spans="1:14">
      <c r="A172" s="478"/>
      <c r="B172" s="21"/>
      <c r="C172" s="21"/>
      <c r="D172" s="21"/>
      <c r="E172" s="21"/>
      <c r="F172" s="21"/>
      <c r="G172" s="21"/>
      <c r="H172" s="21"/>
      <c r="I172" s="21"/>
      <c r="J172" s="21"/>
      <c r="K172" s="121"/>
      <c r="L172" s="21"/>
      <c r="M172" s="21"/>
    </row>
    <row r="173" spans="1:14" s="177" customFormat="1" ht="58.2" customHeight="1">
      <c r="A173" s="479" t="s">
        <v>44</v>
      </c>
      <c r="B173" s="316" t="s">
        <v>386</v>
      </c>
      <c r="C173" s="356" t="s">
        <v>408</v>
      </c>
      <c r="D173" s="357" t="s">
        <v>409</v>
      </c>
      <c r="E173" s="358" t="s">
        <v>410</v>
      </c>
      <c r="F173" s="316" t="s">
        <v>387</v>
      </c>
      <c r="G173" s="113" t="s">
        <v>411</v>
      </c>
      <c r="H173" s="238" t="s">
        <v>412</v>
      </c>
      <c r="I173" s="353" t="s">
        <v>228</v>
      </c>
      <c r="J173" s="114" t="s">
        <v>229</v>
      </c>
      <c r="K173" s="321" t="s">
        <v>255</v>
      </c>
      <c r="L173" s="373" t="s">
        <v>256</v>
      </c>
      <c r="M173" s="385" t="s">
        <v>257</v>
      </c>
    </row>
    <row r="174" spans="1:14">
      <c r="A174" s="480"/>
      <c r="B174" s="317" t="s">
        <v>15</v>
      </c>
      <c r="C174" s="20" t="s">
        <v>15</v>
      </c>
      <c r="D174" s="359" t="s">
        <v>15</v>
      </c>
      <c r="E174" s="360" t="s">
        <v>1</v>
      </c>
      <c r="F174" s="317" t="s">
        <v>15</v>
      </c>
      <c r="G174" s="27" t="s">
        <v>15</v>
      </c>
      <c r="H174" s="6" t="s">
        <v>15</v>
      </c>
      <c r="I174" s="27" t="s">
        <v>15</v>
      </c>
      <c r="J174" s="6" t="s">
        <v>1</v>
      </c>
      <c r="K174" s="322" t="s">
        <v>15</v>
      </c>
      <c r="L174" s="16" t="s">
        <v>15</v>
      </c>
      <c r="M174" s="386" t="s">
        <v>1</v>
      </c>
    </row>
    <row r="175" spans="1:14" ht="15" customHeight="1">
      <c r="A175" s="106" t="s">
        <v>16</v>
      </c>
      <c r="B175" s="102">
        <v>184.75</v>
      </c>
      <c r="C175" s="683">
        <v>183.11</v>
      </c>
      <c r="D175" s="441">
        <f>B175-C175</f>
        <v>1.6399999999999864</v>
      </c>
      <c r="E175" s="442">
        <f>B175/C175</f>
        <v>1.0089563650264868</v>
      </c>
      <c r="F175" s="102">
        <v>223.56</v>
      </c>
      <c r="G175" s="234">
        <v>222.7</v>
      </c>
      <c r="H175" s="269">
        <f>F175-G175</f>
        <v>0.86000000000001364</v>
      </c>
      <c r="I175" s="234">
        <f>B175-F175</f>
        <v>-38.81</v>
      </c>
      <c r="J175" s="270">
        <f>B175/F175</f>
        <v>0.82640007156915374</v>
      </c>
      <c r="K175" s="266">
        <v>262.14</v>
      </c>
      <c r="L175" s="378">
        <f t="shared" ref="L175:L197" si="47">B175-K175</f>
        <v>-77.389999999999986</v>
      </c>
      <c r="M175" s="379">
        <f t="shared" ref="M175:M197" si="48">B175/K175</f>
        <v>0.70477607385366603</v>
      </c>
      <c r="N175" s="97"/>
    </row>
    <row r="176" spans="1:14" ht="15" customHeight="1">
      <c r="A176" s="106" t="s">
        <v>17</v>
      </c>
      <c r="B176" s="107">
        <v>48.92</v>
      </c>
      <c r="C176" s="685">
        <v>46.47</v>
      </c>
      <c r="D176" s="362">
        <f t="shared" ref="D176:D196" si="49">B176-C176</f>
        <v>2.4500000000000028</v>
      </c>
      <c r="E176" s="363">
        <f t="shared" ref="E176:E197" si="50">B176/C176</f>
        <v>1.0527221863567895</v>
      </c>
      <c r="F176" s="107">
        <v>54.79</v>
      </c>
      <c r="G176" s="235">
        <v>55.3</v>
      </c>
      <c r="H176" s="239">
        <f t="shared" ref="H176:H197" si="51">F176-G176</f>
        <v>-0.50999999999999801</v>
      </c>
      <c r="I176" s="235">
        <f t="shared" ref="I176:I197" si="52">B176-F176</f>
        <v>-5.8699999999999974</v>
      </c>
      <c r="J176" s="267">
        <f t="shared" ref="J176:J197" si="53">B176/F176</f>
        <v>0.8928636612520533</v>
      </c>
      <c r="K176" s="268">
        <v>62.17</v>
      </c>
      <c r="L176" s="378">
        <f t="shared" si="47"/>
        <v>-13.25</v>
      </c>
      <c r="M176" s="379">
        <f t="shared" si="48"/>
        <v>0.78687469840759205</v>
      </c>
      <c r="N176" s="97"/>
    </row>
    <row r="177" spans="1:14" ht="15" customHeight="1">
      <c r="A177" s="481" t="s">
        <v>18</v>
      </c>
      <c r="B177" s="348">
        <v>135.83000000000001</v>
      </c>
      <c r="C177" s="687">
        <v>136.63999999999999</v>
      </c>
      <c r="D177" s="365">
        <f t="shared" si="49"/>
        <v>-0.80999999999997385</v>
      </c>
      <c r="E177" s="366">
        <f t="shared" si="50"/>
        <v>0.99407201405152246</v>
      </c>
      <c r="F177" s="348">
        <v>168.77</v>
      </c>
      <c r="G177" s="349">
        <v>167.41</v>
      </c>
      <c r="H177" s="350">
        <f t="shared" si="51"/>
        <v>1.3600000000000136</v>
      </c>
      <c r="I177" s="349">
        <f t="shared" si="52"/>
        <v>-32.94</v>
      </c>
      <c r="J177" s="351">
        <f t="shared" si="53"/>
        <v>0.80482313207323575</v>
      </c>
      <c r="K177" s="475">
        <v>199.97</v>
      </c>
      <c r="L177" s="380">
        <f t="shared" si="47"/>
        <v>-64.139999999999986</v>
      </c>
      <c r="M177" s="381">
        <f t="shared" si="48"/>
        <v>0.67925188778316758</v>
      </c>
      <c r="N177" s="97"/>
    </row>
    <row r="178" spans="1:14" ht="15" customHeight="1">
      <c r="A178" s="106" t="s">
        <v>19</v>
      </c>
      <c r="B178" s="107">
        <v>22.68</v>
      </c>
      <c r="C178" s="685">
        <v>24.38</v>
      </c>
      <c r="D178" s="362">
        <f t="shared" si="49"/>
        <v>-1.6999999999999993</v>
      </c>
      <c r="E178" s="363">
        <f t="shared" si="50"/>
        <v>0.93027071369975389</v>
      </c>
      <c r="F178" s="107">
        <v>23.64</v>
      </c>
      <c r="G178" s="235">
        <v>24.61</v>
      </c>
      <c r="H178" s="239">
        <f t="shared" si="51"/>
        <v>-0.96999999999999886</v>
      </c>
      <c r="I178" s="235">
        <f t="shared" si="52"/>
        <v>-0.96000000000000085</v>
      </c>
      <c r="J178" s="267">
        <f t="shared" si="53"/>
        <v>0.95939086294416243</v>
      </c>
      <c r="K178" s="268">
        <v>33.369999999999997</v>
      </c>
      <c r="L178" s="378">
        <f t="shared" si="47"/>
        <v>-10.689999999999998</v>
      </c>
      <c r="M178" s="379">
        <f t="shared" si="48"/>
        <v>0.67965238237938275</v>
      </c>
      <c r="N178" s="96"/>
    </row>
    <row r="179" spans="1:14" ht="15" customHeight="1">
      <c r="A179" s="28" t="s">
        <v>20</v>
      </c>
      <c r="B179" s="93">
        <v>5.1100000000000003</v>
      </c>
      <c r="C179" s="689">
        <v>6.62</v>
      </c>
      <c r="D179" s="368">
        <f t="shared" si="49"/>
        <v>-1.5099999999999998</v>
      </c>
      <c r="E179" s="369">
        <f t="shared" si="50"/>
        <v>0.77190332326283995</v>
      </c>
      <c r="F179" s="93">
        <v>3.51</v>
      </c>
      <c r="G179" s="236">
        <v>4.47</v>
      </c>
      <c r="H179" s="180">
        <f t="shared" si="51"/>
        <v>-0.96</v>
      </c>
      <c r="I179" s="236">
        <f t="shared" si="52"/>
        <v>1.6000000000000005</v>
      </c>
      <c r="J179" s="272">
        <f t="shared" si="53"/>
        <v>1.4558404558404561</v>
      </c>
      <c r="K179" s="271">
        <v>6.7</v>
      </c>
      <c r="L179" s="66">
        <f t="shared" si="47"/>
        <v>-1.5899999999999999</v>
      </c>
      <c r="M179" s="382">
        <f t="shared" si="48"/>
        <v>0.76268656716417915</v>
      </c>
    </row>
    <row r="180" spans="1:14" ht="15" customHeight="1">
      <c r="A180" s="28" t="s">
        <v>21</v>
      </c>
      <c r="B180" s="93">
        <v>1.1200000000000001</v>
      </c>
      <c r="C180" s="689">
        <v>1.1599999999999999</v>
      </c>
      <c r="D180" s="368">
        <f t="shared" si="49"/>
        <v>-3.9999999999999813E-2</v>
      </c>
      <c r="E180" s="369">
        <f t="shared" si="50"/>
        <v>0.9655172413793105</v>
      </c>
      <c r="F180" s="93">
        <v>1.66</v>
      </c>
      <c r="G180" s="236">
        <v>1.66</v>
      </c>
      <c r="H180" s="180">
        <f t="shared" si="51"/>
        <v>0</v>
      </c>
      <c r="I180" s="236">
        <f t="shared" si="52"/>
        <v>-0.53999999999999981</v>
      </c>
      <c r="J180" s="272">
        <f t="shared" si="53"/>
        <v>0.67469879518072295</v>
      </c>
      <c r="K180" s="271">
        <v>2.68</v>
      </c>
      <c r="L180" s="66">
        <f t="shared" si="47"/>
        <v>-1.56</v>
      </c>
      <c r="M180" s="382">
        <f t="shared" si="48"/>
        <v>0.41791044776119407</v>
      </c>
    </row>
    <row r="181" spans="1:14" ht="15" customHeight="1">
      <c r="A181" s="28" t="s">
        <v>24</v>
      </c>
      <c r="B181" s="93">
        <v>10.84</v>
      </c>
      <c r="C181" s="689">
        <v>10.54</v>
      </c>
      <c r="D181" s="368">
        <f t="shared" si="49"/>
        <v>0.30000000000000071</v>
      </c>
      <c r="E181" s="369">
        <f t="shared" si="50"/>
        <v>1.0284629981024669</v>
      </c>
      <c r="F181" s="93">
        <v>10.86</v>
      </c>
      <c r="G181" s="236">
        <v>10.86</v>
      </c>
      <c r="H181" s="180">
        <f t="shared" si="51"/>
        <v>0</v>
      </c>
      <c r="I181" s="236">
        <f t="shared" si="52"/>
        <v>-1.9999999999999574E-2</v>
      </c>
      <c r="J181" s="272">
        <f t="shared" si="53"/>
        <v>0.99815837937384899</v>
      </c>
      <c r="K181" s="271">
        <v>14.49</v>
      </c>
      <c r="L181" s="66">
        <f t="shared" si="47"/>
        <v>-3.6500000000000004</v>
      </c>
      <c r="M181" s="382">
        <f t="shared" si="48"/>
        <v>0.74810213940648718</v>
      </c>
    </row>
    <row r="182" spans="1:14" ht="15" customHeight="1">
      <c r="A182" s="482" t="s">
        <v>22</v>
      </c>
      <c r="B182" s="77">
        <v>4</v>
      </c>
      <c r="C182" s="691">
        <v>3.99</v>
      </c>
      <c r="D182" s="371">
        <f t="shared" si="49"/>
        <v>9.9999999999997868E-3</v>
      </c>
      <c r="E182" s="372">
        <f t="shared" si="50"/>
        <v>1.0025062656641603</v>
      </c>
      <c r="F182" s="77">
        <v>4.5199999999999996</v>
      </c>
      <c r="G182" s="237">
        <v>4.3099999999999996</v>
      </c>
      <c r="H182" s="184">
        <f t="shared" si="51"/>
        <v>0.20999999999999996</v>
      </c>
      <c r="I182" s="237">
        <f t="shared" si="52"/>
        <v>-0.51999999999999957</v>
      </c>
      <c r="J182" s="276">
        <f t="shared" si="53"/>
        <v>0.88495575221238942</v>
      </c>
      <c r="K182" s="275">
        <v>5.56</v>
      </c>
      <c r="L182" s="383">
        <f t="shared" si="47"/>
        <v>-1.5599999999999996</v>
      </c>
      <c r="M182" s="384">
        <f t="shared" si="48"/>
        <v>0.71942446043165476</v>
      </c>
    </row>
    <row r="183" spans="1:14" ht="15" customHeight="1">
      <c r="A183" s="106" t="s">
        <v>23</v>
      </c>
      <c r="B183" s="107">
        <v>30.65</v>
      </c>
      <c r="C183" s="685">
        <v>30.12</v>
      </c>
      <c r="D183" s="362">
        <f t="shared" si="49"/>
        <v>0.52999999999999758</v>
      </c>
      <c r="E183" s="363">
        <f t="shared" si="50"/>
        <v>1.0175962815405046</v>
      </c>
      <c r="F183" s="107">
        <v>37.72</v>
      </c>
      <c r="G183" s="235">
        <v>36.75</v>
      </c>
      <c r="H183" s="239">
        <f t="shared" si="51"/>
        <v>0.96999999999999886</v>
      </c>
      <c r="I183" s="235">
        <f t="shared" si="52"/>
        <v>-7.07</v>
      </c>
      <c r="J183" s="267">
        <f t="shared" si="53"/>
        <v>0.81256627783669144</v>
      </c>
      <c r="K183" s="268">
        <v>38.020000000000003</v>
      </c>
      <c r="L183" s="378">
        <f t="shared" si="47"/>
        <v>-7.3700000000000045</v>
      </c>
      <c r="M183" s="379">
        <f t="shared" si="48"/>
        <v>0.80615465544450282</v>
      </c>
      <c r="N183" s="96"/>
    </row>
    <row r="184" spans="1:14" ht="15" customHeight="1">
      <c r="A184" s="465" t="s">
        <v>54</v>
      </c>
      <c r="B184" s="93">
        <v>13.08</v>
      </c>
      <c r="C184" s="689">
        <v>12.8</v>
      </c>
      <c r="D184" s="368">
        <f t="shared" si="49"/>
        <v>0.27999999999999936</v>
      </c>
      <c r="E184" s="369">
        <f t="shared" si="50"/>
        <v>1.0218749999999999</v>
      </c>
      <c r="F184" s="93">
        <v>16.57</v>
      </c>
      <c r="G184" s="236">
        <v>15.79</v>
      </c>
      <c r="H184" s="180">
        <f t="shared" si="51"/>
        <v>0.78000000000000114</v>
      </c>
      <c r="I184" s="236">
        <f t="shared" si="52"/>
        <v>-3.49</v>
      </c>
      <c r="J184" s="272">
        <f t="shared" si="53"/>
        <v>0.78937839468919735</v>
      </c>
      <c r="K184" s="271">
        <v>15.16</v>
      </c>
      <c r="L184" s="66">
        <f t="shared" si="47"/>
        <v>-2.08</v>
      </c>
      <c r="M184" s="382">
        <f t="shared" si="48"/>
        <v>0.86279683377308702</v>
      </c>
    </row>
    <row r="185" spans="1:14" ht="15" customHeight="1">
      <c r="A185" s="465" t="s">
        <v>35</v>
      </c>
      <c r="B185" s="93">
        <v>1.38</v>
      </c>
      <c r="C185" s="689">
        <v>1.28</v>
      </c>
      <c r="D185" s="368">
        <f t="shared" si="49"/>
        <v>9.9999999999999867E-2</v>
      </c>
      <c r="E185" s="369">
        <f t="shared" si="50"/>
        <v>1.078125</v>
      </c>
      <c r="F185" s="93">
        <v>1.64</v>
      </c>
      <c r="G185" s="236">
        <v>1.64</v>
      </c>
      <c r="H185" s="180">
        <f t="shared" si="51"/>
        <v>0</v>
      </c>
      <c r="I185" s="236">
        <f t="shared" si="52"/>
        <v>-0.26</v>
      </c>
      <c r="J185" s="272">
        <f t="shared" si="53"/>
        <v>0.84146341463414631</v>
      </c>
      <c r="K185" s="271">
        <v>1.68</v>
      </c>
      <c r="L185" s="66">
        <f t="shared" si="47"/>
        <v>-0.30000000000000004</v>
      </c>
      <c r="M185" s="382">
        <f t="shared" si="48"/>
        <v>0.8214285714285714</v>
      </c>
    </row>
    <row r="186" spans="1:14" ht="15" customHeight="1">
      <c r="A186" s="28" t="s">
        <v>36</v>
      </c>
      <c r="B186" s="93">
        <v>3.02</v>
      </c>
      <c r="C186" s="689">
        <v>3.22</v>
      </c>
      <c r="D186" s="368">
        <f t="shared" si="49"/>
        <v>-0.20000000000000018</v>
      </c>
      <c r="E186" s="369">
        <f t="shared" si="50"/>
        <v>0.93788819875776397</v>
      </c>
      <c r="F186" s="93">
        <v>5.36</v>
      </c>
      <c r="G186" s="236">
        <v>5.36</v>
      </c>
      <c r="H186" s="180">
        <f t="shared" si="51"/>
        <v>0</v>
      </c>
      <c r="I186" s="236">
        <f t="shared" si="52"/>
        <v>-2.3400000000000003</v>
      </c>
      <c r="J186" s="272">
        <f t="shared" si="53"/>
        <v>0.56343283582089554</v>
      </c>
      <c r="K186" s="271">
        <v>6.01</v>
      </c>
      <c r="L186" s="66">
        <f t="shared" si="47"/>
        <v>-2.9899999999999998</v>
      </c>
      <c r="M186" s="382">
        <f t="shared" si="48"/>
        <v>0.50249584026622296</v>
      </c>
    </row>
    <row r="187" spans="1:14" ht="15" customHeight="1">
      <c r="A187" s="28" t="s">
        <v>37</v>
      </c>
      <c r="B187" s="93">
        <v>7.45</v>
      </c>
      <c r="C187" s="689">
        <v>6.8</v>
      </c>
      <c r="D187" s="368">
        <f t="shared" si="49"/>
        <v>0.65000000000000036</v>
      </c>
      <c r="E187" s="369">
        <f t="shared" si="50"/>
        <v>1.0955882352941178</v>
      </c>
      <c r="F187" s="93">
        <v>7.7</v>
      </c>
      <c r="G187" s="236">
        <v>7.39</v>
      </c>
      <c r="H187" s="180">
        <f t="shared" si="51"/>
        <v>0.3100000000000005</v>
      </c>
      <c r="I187" s="236">
        <f t="shared" si="52"/>
        <v>-0.25</v>
      </c>
      <c r="J187" s="272">
        <f t="shared" si="53"/>
        <v>0.96753246753246758</v>
      </c>
      <c r="K187" s="271">
        <v>6.89</v>
      </c>
      <c r="L187" s="66">
        <f t="shared" si="47"/>
        <v>0.5600000000000005</v>
      </c>
      <c r="M187" s="382">
        <f t="shared" si="48"/>
        <v>1.0812772133526851</v>
      </c>
    </row>
    <row r="188" spans="1:14" ht="15" customHeight="1">
      <c r="A188" s="28" t="s">
        <v>38</v>
      </c>
      <c r="B188" s="93">
        <v>1.3</v>
      </c>
      <c r="C188" s="689">
        <v>1.5</v>
      </c>
      <c r="D188" s="368">
        <f t="shared" si="49"/>
        <v>-0.19999999999999996</v>
      </c>
      <c r="E188" s="369">
        <f t="shared" si="50"/>
        <v>0.8666666666666667</v>
      </c>
      <c r="F188" s="93">
        <v>1.82</v>
      </c>
      <c r="G188" s="236">
        <v>1.82</v>
      </c>
      <c r="H188" s="180">
        <f t="shared" si="51"/>
        <v>0</v>
      </c>
      <c r="I188" s="236">
        <f t="shared" si="52"/>
        <v>-0.52</v>
      </c>
      <c r="J188" s="272">
        <f t="shared" si="53"/>
        <v>0.7142857142857143</v>
      </c>
      <c r="K188" s="271">
        <v>2.56</v>
      </c>
      <c r="L188" s="66">
        <f t="shared" si="47"/>
        <v>-1.26</v>
      </c>
      <c r="M188" s="382">
        <f t="shared" si="48"/>
        <v>0.5078125</v>
      </c>
    </row>
    <row r="189" spans="1:14" s="81" customFormat="1" ht="15" customHeight="1">
      <c r="A189" s="28" t="s">
        <v>29</v>
      </c>
      <c r="B189" s="93">
        <v>2.09</v>
      </c>
      <c r="C189" s="689">
        <v>2.2000000000000002</v>
      </c>
      <c r="D189" s="368">
        <f t="shared" si="49"/>
        <v>-0.11000000000000032</v>
      </c>
      <c r="E189" s="369">
        <f t="shared" si="50"/>
        <v>0.94999999999999984</v>
      </c>
      <c r="F189" s="93">
        <v>2.12</v>
      </c>
      <c r="G189" s="236">
        <v>2.2200000000000002</v>
      </c>
      <c r="H189" s="180">
        <f t="shared" si="51"/>
        <v>-0.10000000000000009</v>
      </c>
      <c r="I189" s="236">
        <f t="shared" si="52"/>
        <v>-3.0000000000000249E-2</v>
      </c>
      <c r="J189" s="272">
        <f t="shared" si="53"/>
        <v>0.98584905660377342</v>
      </c>
      <c r="K189" s="271">
        <v>3.19</v>
      </c>
      <c r="L189" s="66">
        <f t="shared" si="47"/>
        <v>-1.1000000000000001</v>
      </c>
      <c r="M189" s="382">
        <f t="shared" si="48"/>
        <v>0.65517241379310343</v>
      </c>
    </row>
    <row r="190" spans="1:14" s="81" customFormat="1" ht="15" customHeight="1">
      <c r="A190" s="482" t="s">
        <v>39</v>
      </c>
      <c r="B190" s="77">
        <v>1.89</v>
      </c>
      <c r="C190" s="691">
        <v>1.89</v>
      </c>
      <c r="D190" s="371">
        <f t="shared" si="49"/>
        <v>0</v>
      </c>
      <c r="E190" s="372">
        <f t="shared" si="50"/>
        <v>1</v>
      </c>
      <c r="F190" s="77">
        <v>1.92</v>
      </c>
      <c r="G190" s="237">
        <v>1.92</v>
      </c>
      <c r="H190" s="184">
        <f t="shared" si="51"/>
        <v>0</v>
      </c>
      <c r="I190" s="237">
        <f t="shared" si="52"/>
        <v>-3.0000000000000027E-2</v>
      </c>
      <c r="J190" s="276">
        <f t="shared" si="53"/>
        <v>0.984375</v>
      </c>
      <c r="K190" s="275">
        <v>1.85</v>
      </c>
      <c r="L190" s="383">
        <f t="shared" si="47"/>
        <v>3.9999999999999813E-2</v>
      </c>
      <c r="M190" s="384">
        <f t="shared" si="48"/>
        <v>1.0216216216216216</v>
      </c>
    </row>
    <row r="191" spans="1:14" ht="15" customHeight="1">
      <c r="A191" s="106" t="s">
        <v>25</v>
      </c>
      <c r="B191" s="107">
        <v>59.39</v>
      </c>
      <c r="C191" s="685">
        <v>59.39</v>
      </c>
      <c r="D191" s="362">
        <f t="shared" si="49"/>
        <v>0</v>
      </c>
      <c r="E191" s="363">
        <f t="shared" si="50"/>
        <v>1</v>
      </c>
      <c r="F191" s="107">
        <v>80.180000000000007</v>
      </c>
      <c r="G191" s="235">
        <v>80.180000000000007</v>
      </c>
      <c r="H191" s="239">
        <f t="shared" si="51"/>
        <v>0</v>
      </c>
      <c r="I191" s="235">
        <f t="shared" si="52"/>
        <v>-20.790000000000006</v>
      </c>
      <c r="J191" s="267">
        <f t="shared" si="53"/>
        <v>0.74070840608630573</v>
      </c>
      <c r="K191" s="268">
        <v>101.95</v>
      </c>
      <c r="L191" s="378">
        <f t="shared" si="47"/>
        <v>-42.56</v>
      </c>
      <c r="M191" s="379">
        <f t="shared" si="48"/>
        <v>0.5825404610102991</v>
      </c>
      <c r="N191" s="96"/>
    </row>
    <row r="192" spans="1:14" s="611" customFormat="1" ht="15" customHeight="1">
      <c r="A192" s="636" t="s">
        <v>98</v>
      </c>
      <c r="B192" s="651">
        <f>B175-B191</f>
        <v>125.36</v>
      </c>
      <c r="C192" s="698">
        <v>123.72000000000001</v>
      </c>
      <c r="D192" s="653">
        <f>B192-C192</f>
        <v>1.6399999999999864</v>
      </c>
      <c r="E192" s="638">
        <f>B192/C192</f>
        <v>1.013255738764953</v>
      </c>
      <c r="F192" s="651">
        <f>F175-F191</f>
        <v>143.38</v>
      </c>
      <c r="G192" s="655">
        <v>142.51999999999998</v>
      </c>
      <c r="H192" s="656">
        <f>F192-G192</f>
        <v>0.86000000000001364</v>
      </c>
      <c r="I192" s="655">
        <f>B192-F192</f>
        <v>-18.019999999999996</v>
      </c>
      <c r="J192" s="640">
        <f>B192/F192</f>
        <v>0.8743199888408425</v>
      </c>
      <c r="K192" s="654">
        <f>K175-K191</f>
        <v>160.19</v>
      </c>
      <c r="L192" s="657">
        <f>B192-K192</f>
        <v>-34.83</v>
      </c>
      <c r="M192" s="642">
        <f>B192/K192</f>
        <v>0.78257069729695983</v>
      </c>
      <c r="N192" s="555"/>
    </row>
    <row r="193" spans="1:14" s="611" customFormat="1" ht="15" customHeight="1">
      <c r="A193" s="555" t="s">
        <v>99</v>
      </c>
      <c r="B193" s="556">
        <f>B191/B175</f>
        <v>0.32146143437077129</v>
      </c>
      <c r="C193" s="695">
        <v>0.32434056031893393</v>
      </c>
      <c r="D193" s="557">
        <f>B193-C193</f>
        <v>-2.8791259481626419E-3</v>
      </c>
      <c r="E193" s="557">
        <f>B193/C193</f>
        <v>0.99112313937753727</v>
      </c>
      <c r="F193" s="556">
        <f>F191/F175</f>
        <v>0.35865092145285382</v>
      </c>
      <c r="G193" s="558">
        <v>0.36003592276605306</v>
      </c>
      <c r="H193" s="559">
        <f>F193-G193</f>
        <v>-1.3850013131992411E-3</v>
      </c>
      <c r="I193" s="558">
        <f>B193-F193</f>
        <v>-3.7189487082082529E-2</v>
      </c>
      <c r="J193" s="559">
        <f>B193/F193</f>
        <v>0.89630728695347506</v>
      </c>
      <c r="K193" s="573">
        <f>K191/K175</f>
        <v>0.38891432059205006</v>
      </c>
      <c r="L193" s="561">
        <f>B193-K193</f>
        <v>-6.7452886221278763E-2</v>
      </c>
      <c r="M193" s="562">
        <f>B193/K193</f>
        <v>0.82656106332470802</v>
      </c>
      <c r="N193" s="555"/>
    </row>
    <row r="194" spans="1:14" s="96" customFormat="1" ht="15" customHeight="1">
      <c r="A194" s="106" t="s">
        <v>31</v>
      </c>
      <c r="B194" s="107">
        <v>4.95</v>
      </c>
      <c r="C194" s="685">
        <v>5.24</v>
      </c>
      <c r="D194" s="362">
        <f t="shared" si="49"/>
        <v>-0.29000000000000004</v>
      </c>
      <c r="E194" s="363">
        <f t="shared" si="50"/>
        <v>0.94465648854961837</v>
      </c>
      <c r="F194" s="107">
        <v>5.92</v>
      </c>
      <c r="G194" s="235">
        <v>5.87</v>
      </c>
      <c r="H194" s="239">
        <f t="shared" si="51"/>
        <v>4.9999999999999822E-2</v>
      </c>
      <c r="I194" s="235">
        <f t="shared" si="52"/>
        <v>-0.96999999999999975</v>
      </c>
      <c r="J194" s="267">
        <f t="shared" si="53"/>
        <v>0.83614864864864868</v>
      </c>
      <c r="K194" s="268">
        <v>6.92</v>
      </c>
      <c r="L194" s="378">
        <f t="shared" si="47"/>
        <v>-1.9699999999999998</v>
      </c>
      <c r="M194" s="379">
        <f t="shared" si="48"/>
        <v>0.71531791907514453</v>
      </c>
    </row>
    <row r="195" spans="1:14" ht="15" customHeight="1">
      <c r="A195" s="28" t="s">
        <v>32</v>
      </c>
      <c r="B195" s="93">
        <v>1.03</v>
      </c>
      <c r="C195" s="689">
        <v>1.0900000000000001</v>
      </c>
      <c r="D195" s="368">
        <f t="shared" si="49"/>
        <v>-6.0000000000000053E-2</v>
      </c>
      <c r="E195" s="369">
        <f t="shared" si="50"/>
        <v>0.94495412844036697</v>
      </c>
      <c r="F195" s="93">
        <v>1.54</v>
      </c>
      <c r="G195" s="236">
        <v>1.6</v>
      </c>
      <c r="H195" s="180">
        <f t="shared" si="51"/>
        <v>-6.0000000000000053E-2</v>
      </c>
      <c r="I195" s="236">
        <f t="shared" si="52"/>
        <v>-0.51</v>
      </c>
      <c r="J195" s="272">
        <f t="shared" si="53"/>
        <v>0.66883116883116889</v>
      </c>
      <c r="K195" s="271">
        <v>2.0699999999999998</v>
      </c>
      <c r="L195" s="66">
        <f t="shared" si="47"/>
        <v>-1.0399999999999998</v>
      </c>
      <c r="M195" s="382">
        <f t="shared" si="48"/>
        <v>0.49758454106280198</v>
      </c>
    </row>
    <row r="196" spans="1:14" s="81" customFormat="1" ht="15" customHeight="1">
      <c r="A196" s="28" t="s">
        <v>34</v>
      </c>
      <c r="B196" s="93">
        <v>2.2999999999999998</v>
      </c>
      <c r="C196" s="689">
        <v>2.78</v>
      </c>
      <c r="D196" s="368">
        <f t="shared" si="49"/>
        <v>-0.48</v>
      </c>
      <c r="E196" s="369">
        <f t="shared" si="50"/>
        <v>0.82733812949640284</v>
      </c>
      <c r="F196" s="93">
        <v>2.72</v>
      </c>
      <c r="G196" s="236">
        <v>2.7</v>
      </c>
      <c r="H196" s="180">
        <f t="shared" si="51"/>
        <v>2.0000000000000018E-2</v>
      </c>
      <c r="I196" s="236">
        <f t="shared" si="52"/>
        <v>-0.42000000000000037</v>
      </c>
      <c r="J196" s="272">
        <f t="shared" si="53"/>
        <v>0.84558823529411753</v>
      </c>
      <c r="K196" s="271">
        <v>3</v>
      </c>
      <c r="L196" s="66">
        <f t="shared" si="47"/>
        <v>-0.70000000000000018</v>
      </c>
      <c r="M196" s="382">
        <f t="shared" si="48"/>
        <v>0.76666666666666661</v>
      </c>
    </row>
    <row r="197" spans="1:14" s="606" customFormat="1" ht="15" customHeight="1">
      <c r="A197" s="643" t="s">
        <v>96</v>
      </c>
      <c r="B197" s="658">
        <f>B194-B195-B196</f>
        <v>1.62</v>
      </c>
      <c r="C197" s="659">
        <v>1.3700000000000006</v>
      </c>
      <c r="D197" s="660">
        <f>B197-C197</f>
        <v>0.24999999999999956</v>
      </c>
      <c r="E197" s="645">
        <f t="shared" si="50"/>
        <v>1.1824817518248172</v>
      </c>
      <c r="F197" s="658">
        <f>F194-F195-F196</f>
        <v>1.6599999999999997</v>
      </c>
      <c r="G197" s="661">
        <v>1.5699999999999994</v>
      </c>
      <c r="H197" s="662">
        <f t="shared" si="51"/>
        <v>9.0000000000000302E-2</v>
      </c>
      <c r="I197" s="661">
        <f t="shared" si="52"/>
        <v>-3.9999999999999591E-2</v>
      </c>
      <c r="J197" s="647">
        <f t="shared" si="53"/>
        <v>0.97590361445783158</v>
      </c>
      <c r="K197" s="658">
        <f>K194-K195-K196</f>
        <v>1.8499999999999996</v>
      </c>
      <c r="L197" s="663">
        <f t="shared" si="47"/>
        <v>-0.22999999999999954</v>
      </c>
      <c r="M197" s="650">
        <f t="shared" si="48"/>
        <v>0.87567567567567595</v>
      </c>
    </row>
    <row r="198" spans="1:14">
      <c r="J198"/>
    </row>
    <row r="199" spans="1:14" ht="15.6">
      <c r="A199" s="477" t="s">
        <v>258</v>
      </c>
      <c r="J199"/>
    </row>
    <row r="200" spans="1:14">
      <c r="A200" s="478"/>
      <c r="B200" s="21"/>
      <c r="C200" s="21"/>
      <c r="D200" s="21"/>
      <c r="E200" s="21"/>
      <c r="F200" s="21"/>
      <c r="G200" s="21"/>
      <c r="H200" s="21"/>
      <c r="I200" s="21"/>
      <c r="J200" s="21"/>
      <c r="K200" s="121"/>
      <c r="L200" s="21"/>
      <c r="M200" s="21"/>
    </row>
    <row r="201" spans="1:14" s="177" customFormat="1" ht="57.6">
      <c r="A201" s="479" t="s">
        <v>73</v>
      </c>
      <c r="B201" s="316" t="s">
        <v>388</v>
      </c>
      <c r="C201" s="356" t="s">
        <v>413</v>
      </c>
      <c r="D201" s="357" t="s">
        <v>414</v>
      </c>
      <c r="E201" s="358" t="s">
        <v>415</v>
      </c>
      <c r="F201" s="316" t="s">
        <v>389</v>
      </c>
      <c r="G201" s="113" t="s">
        <v>416</v>
      </c>
      <c r="H201" s="238" t="s">
        <v>417</v>
      </c>
      <c r="I201" s="353" t="s">
        <v>200</v>
      </c>
      <c r="J201" s="114" t="s">
        <v>201</v>
      </c>
      <c r="K201" s="321" t="s">
        <v>259</v>
      </c>
      <c r="L201" s="373" t="s">
        <v>260</v>
      </c>
      <c r="M201" s="385" t="s">
        <v>261</v>
      </c>
    </row>
    <row r="202" spans="1:14">
      <c r="A202" s="480"/>
      <c r="B202" s="317" t="s">
        <v>1</v>
      </c>
      <c r="C202" s="20" t="s">
        <v>1</v>
      </c>
      <c r="D202" s="359" t="s">
        <v>1</v>
      </c>
      <c r="E202" s="360" t="s">
        <v>1</v>
      </c>
      <c r="F202" s="319" t="s">
        <v>1</v>
      </c>
      <c r="G202" s="27" t="s">
        <v>1</v>
      </c>
      <c r="H202" s="6" t="s">
        <v>1</v>
      </c>
      <c r="I202" s="27" t="s">
        <v>1</v>
      </c>
      <c r="J202" s="6" t="s">
        <v>1</v>
      </c>
      <c r="K202" s="322" t="s">
        <v>1</v>
      </c>
      <c r="L202" s="16" t="s">
        <v>1</v>
      </c>
      <c r="M202" s="386" t="s">
        <v>1</v>
      </c>
    </row>
    <row r="203" spans="1:14" ht="15" customHeight="1">
      <c r="A203" s="106" t="s">
        <v>16</v>
      </c>
      <c r="B203" s="428">
        <f>B175/B119</f>
        <v>0.1332972582972583</v>
      </c>
      <c r="C203" s="488">
        <f>C175/C119</f>
        <v>0.13252227280293546</v>
      </c>
      <c r="D203" s="488">
        <f>B203-C203</f>
        <v>7.7498549432283848E-4</v>
      </c>
      <c r="E203" s="488">
        <f>B203/C203</f>
        <v>1.0058479641039304</v>
      </c>
      <c r="F203" s="428">
        <f>F175/F119</f>
        <v>0.16515591409764854</v>
      </c>
      <c r="G203" s="257">
        <f>G175/G119</f>
        <v>0.16448413138049972</v>
      </c>
      <c r="H203" s="277">
        <f>F203-G203</f>
        <v>6.7178271714882221E-4</v>
      </c>
      <c r="I203" s="257">
        <f>B203-F203</f>
        <v>-3.185865580039024E-2</v>
      </c>
      <c r="J203" s="277">
        <f>B203/F203</f>
        <v>0.80709951578510364</v>
      </c>
      <c r="K203" s="469">
        <f>K175/K119</f>
        <v>0.19333711934034975</v>
      </c>
      <c r="L203" s="445">
        <f>B203-K203</f>
        <v>-6.0039861043091447E-2</v>
      </c>
      <c r="M203" s="446">
        <f>B203/K203</f>
        <v>0.6894550759422583</v>
      </c>
      <c r="N203" s="97"/>
    </row>
    <row r="204" spans="1:14" ht="15" customHeight="1">
      <c r="A204" s="106" t="s">
        <v>17</v>
      </c>
      <c r="B204" s="429">
        <f t="shared" ref="B204:C219" si="54">B176/(B120+B36)</f>
        <v>0.12226943264183954</v>
      </c>
      <c r="C204" s="390">
        <f>C176/(C120+C36)</f>
        <v>0.11704405208674408</v>
      </c>
      <c r="D204" s="390">
        <f t="shared" ref="D204:D223" si="55">B204-C204</f>
        <v>5.2253805550954574E-3</v>
      </c>
      <c r="E204" s="390">
        <f t="shared" ref="E204:E223" si="56">B204/C204</f>
        <v>1.0446445629823444</v>
      </c>
      <c r="F204" s="429">
        <f t="shared" ref="F204:G219" si="57">F176/(F120+F36)</f>
        <v>0.13882484100641043</v>
      </c>
      <c r="G204" s="258">
        <f t="shared" si="57"/>
        <v>0.14029835599756443</v>
      </c>
      <c r="H204" s="259">
        <f t="shared" ref="H204:H224" si="58">F204-G204</f>
        <v>-1.4735149911540013E-3</v>
      </c>
      <c r="I204" s="258">
        <f t="shared" ref="I204:I224" si="59">B204-F204</f>
        <v>-1.6555408364570895E-2</v>
      </c>
      <c r="J204" s="259">
        <f t="shared" ref="J204:J224" si="60">B204/F204</f>
        <v>0.88074606644925724</v>
      </c>
      <c r="K204" s="431">
        <f t="shared" ref="K204:K219" si="61">K176/(K120+K36)</f>
        <v>0.15860098471899794</v>
      </c>
      <c r="L204" s="447">
        <f t="shared" ref="L204:L223" si="62">B204-K204</f>
        <v>-3.6331552077158408E-2</v>
      </c>
      <c r="M204" s="417">
        <f t="shared" ref="M204:M223" si="63">B204/K204</f>
        <v>0.7709248013716371</v>
      </c>
      <c r="N204" s="97"/>
    </row>
    <row r="205" spans="1:14" ht="15" customHeight="1">
      <c r="A205" s="481" t="s">
        <v>18</v>
      </c>
      <c r="B205" s="430">
        <f t="shared" si="54"/>
        <v>0.11454714117051781</v>
      </c>
      <c r="C205" s="401">
        <f t="shared" si="54"/>
        <v>0.11554593424435124</v>
      </c>
      <c r="D205" s="401">
        <f t="shared" si="55"/>
        <v>-9.9879307383342331E-4</v>
      </c>
      <c r="E205" s="401">
        <f t="shared" si="56"/>
        <v>0.99135587867833397</v>
      </c>
      <c r="F205" s="430">
        <f t="shared" si="57"/>
        <v>0.14750043698654081</v>
      </c>
      <c r="G205" s="409">
        <f t="shared" si="57"/>
        <v>0.14609222284278134</v>
      </c>
      <c r="H205" s="404">
        <f t="shared" si="58"/>
        <v>1.4082141437594675E-3</v>
      </c>
      <c r="I205" s="409">
        <f t="shared" si="59"/>
        <v>-3.2953295816022993E-2</v>
      </c>
      <c r="J205" s="404">
        <f t="shared" si="60"/>
        <v>0.77658848685966986</v>
      </c>
      <c r="K205" s="432">
        <f t="shared" si="61"/>
        <v>0.17202016378776408</v>
      </c>
      <c r="L205" s="448">
        <f t="shared" si="62"/>
        <v>-5.7473022617246267E-2</v>
      </c>
      <c r="M205" s="418">
        <f t="shared" si="63"/>
        <v>0.66589368739262667</v>
      </c>
      <c r="N205" s="97"/>
    </row>
    <row r="206" spans="1:14" ht="15" customHeight="1">
      <c r="A206" s="106" t="s">
        <v>19</v>
      </c>
      <c r="B206" s="429">
        <f t="shared" si="54"/>
        <v>0.11244422409519088</v>
      </c>
      <c r="C206" s="390">
        <f t="shared" si="54"/>
        <v>0.12039506172839505</v>
      </c>
      <c r="D206" s="390">
        <f t="shared" si="55"/>
        <v>-7.9508376332041719E-3</v>
      </c>
      <c r="E206" s="390">
        <f t="shared" si="56"/>
        <v>0.933960433932574</v>
      </c>
      <c r="F206" s="429">
        <f t="shared" si="57"/>
        <v>0.12472959425948399</v>
      </c>
      <c r="G206" s="258">
        <f t="shared" si="57"/>
        <v>0.12943094561901758</v>
      </c>
      <c r="H206" s="259">
        <f t="shared" si="58"/>
        <v>-4.7013513595335898E-3</v>
      </c>
      <c r="I206" s="258">
        <f t="shared" si="59"/>
        <v>-1.2285370164293111E-2</v>
      </c>
      <c r="J206" s="259">
        <f t="shared" si="60"/>
        <v>0.90150396754490381</v>
      </c>
      <c r="K206" s="431">
        <f t="shared" si="61"/>
        <v>0.16743602609131961</v>
      </c>
      <c r="L206" s="447">
        <f t="shared" si="62"/>
        <v>-5.4991801996128728E-2</v>
      </c>
      <c r="M206" s="417">
        <f t="shared" si="63"/>
        <v>0.6715652940417004</v>
      </c>
      <c r="N206" s="96"/>
    </row>
    <row r="207" spans="1:14" s="3" customFormat="1" ht="15" customHeight="1">
      <c r="A207" s="28" t="s">
        <v>20</v>
      </c>
      <c r="B207" s="467">
        <f t="shared" si="54"/>
        <v>0.10812526449428693</v>
      </c>
      <c r="C207" s="393">
        <f t="shared" si="54"/>
        <v>0.14127187366623986</v>
      </c>
      <c r="D207" s="393">
        <f t="shared" si="55"/>
        <v>-3.3146609171952932E-2</v>
      </c>
      <c r="E207" s="393">
        <f t="shared" si="56"/>
        <v>0.76537007465291318</v>
      </c>
      <c r="F207" s="467">
        <f t="shared" si="57"/>
        <v>8.2529978838466952E-2</v>
      </c>
      <c r="G207" s="260">
        <f t="shared" si="57"/>
        <v>0.10534998821588498</v>
      </c>
      <c r="H207" s="261">
        <f t="shared" si="58"/>
        <v>-2.282000937741803E-2</v>
      </c>
      <c r="I207" s="260">
        <f t="shared" si="59"/>
        <v>2.5595285655819977E-2</v>
      </c>
      <c r="J207" s="261">
        <f t="shared" si="60"/>
        <v>1.3101331905817732</v>
      </c>
      <c r="K207" s="433">
        <f t="shared" si="61"/>
        <v>0.14839424141749724</v>
      </c>
      <c r="L207" s="449">
        <f t="shared" si="62"/>
        <v>-4.0268976923210312E-2</v>
      </c>
      <c r="M207" s="419">
        <f t="shared" si="63"/>
        <v>0.72863517789806787</v>
      </c>
    </row>
    <row r="208" spans="1:14" s="3" customFormat="1" ht="15" customHeight="1">
      <c r="A208" s="28" t="s">
        <v>21</v>
      </c>
      <c r="B208" s="467">
        <f t="shared" si="54"/>
        <v>9.2868988391376472E-2</v>
      </c>
      <c r="C208" s="393">
        <f t="shared" si="54"/>
        <v>9.0202177293934677E-2</v>
      </c>
      <c r="D208" s="393">
        <f t="shared" si="55"/>
        <v>2.6668110974417958E-3</v>
      </c>
      <c r="E208" s="393">
        <f t="shared" si="56"/>
        <v>1.0295648195802598</v>
      </c>
      <c r="F208" s="467">
        <f t="shared" si="57"/>
        <v>0.12838360402165505</v>
      </c>
      <c r="G208" s="260">
        <f t="shared" si="57"/>
        <v>0.12838360402165505</v>
      </c>
      <c r="H208" s="261">
        <f t="shared" si="58"/>
        <v>0</v>
      </c>
      <c r="I208" s="260">
        <f t="shared" si="59"/>
        <v>-3.5514615630278579E-2</v>
      </c>
      <c r="J208" s="261">
        <f t="shared" si="60"/>
        <v>0.72337109632560115</v>
      </c>
      <c r="K208" s="433">
        <f t="shared" si="61"/>
        <v>0.16666666666666669</v>
      </c>
      <c r="L208" s="449">
        <f t="shared" si="62"/>
        <v>-7.3797678275290213E-2</v>
      </c>
      <c r="M208" s="419">
        <f t="shared" si="63"/>
        <v>0.55721393034825872</v>
      </c>
    </row>
    <row r="209" spans="1:14" s="3" customFormat="1" ht="15" customHeight="1">
      <c r="A209" s="28" t="s">
        <v>24</v>
      </c>
      <c r="B209" s="467">
        <f t="shared" si="54"/>
        <v>0.10942862911366848</v>
      </c>
      <c r="C209" s="393">
        <f t="shared" si="54"/>
        <v>0.10640016151827174</v>
      </c>
      <c r="D209" s="393">
        <f t="shared" si="55"/>
        <v>3.0284675953967388E-3</v>
      </c>
      <c r="E209" s="393">
        <f t="shared" si="56"/>
        <v>1.0284629981024669</v>
      </c>
      <c r="F209" s="467">
        <f t="shared" si="57"/>
        <v>0.12070690230076692</v>
      </c>
      <c r="G209" s="260">
        <f t="shared" si="57"/>
        <v>0.12003979219630817</v>
      </c>
      <c r="H209" s="261">
        <f t="shared" si="58"/>
        <v>6.6711010445874575E-4</v>
      </c>
      <c r="I209" s="260">
        <f t="shared" si="59"/>
        <v>-1.1278273187098439E-2</v>
      </c>
      <c r="J209" s="261">
        <f t="shared" si="60"/>
        <v>0.90656480307152421</v>
      </c>
      <c r="K209" s="433">
        <f t="shared" si="61"/>
        <v>0.15150564617314932</v>
      </c>
      <c r="L209" s="449">
        <f t="shared" si="62"/>
        <v>-4.2077017059480845E-2</v>
      </c>
      <c r="M209" s="419">
        <f t="shared" si="63"/>
        <v>0.72227426421195673</v>
      </c>
    </row>
    <row r="210" spans="1:14" s="3" customFormat="1" ht="15" customHeight="1">
      <c r="A210" s="482" t="s">
        <v>22</v>
      </c>
      <c r="B210" s="468">
        <f t="shared" si="54"/>
        <v>0.14204545454545456</v>
      </c>
      <c r="C210" s="396">
        <f t="shared" si="54"/>
        <v>0.14019676739283204</v>
      </c>
      <c r="D210" s="396">
        <f t="shared" si="55"/>
        <v>1.8486871526225135E-3</v>
      </c>
      <c r="E210" s="396">
        <f t="shared" si="56"/>
        <v>1.0131863750284804</v>
      </c>
      <c r="F210" s="468">
        <f t="shared" si="57"/>
        <v>0.15661815661815662</v>
      </c>
      <c r="G210" s="262">
        <f t="shared" si="57"/>
        <v>0.1482118294360385</v>
      </c>
      <c r="H210" s="255">
        <f t="shared" si="58"/>
        <v>8.4063271821181174E-3</v>
      </c>
      <c r="I210" s="262">
        <f t="shared" si="59"/>
        <v>-1.457270207270206E-2</v>
      </c>
      <c r="J210" s="255">
        <f t="shared" si="60"/>
        <v>0.90695394207562352</v>
      </c>
      <c r="K210" s="434">
        <f t="shared" si="61"/>
        <v>0.20723071188967573</v>
      </c>
      <c r="L210" s="450">
        <f t="shared" si="62"/>
        <v>-6.5185257344221176E-2</v>
      </c>
      <c r="M210" s="420">
        <f t="shared" si="63"/>
        <v>0.6854459614126881</v>
      </c>
    </row>
    <row r="211" spans="1:14" ht="15" customHeight="1">
      <c r="A211" s="106" t="s">
        <v>23</v>
      </c>
      <c r="B211" s="429">
        <f t="shared" si="54"/>
        <v>7.9647627462190118E-2</v>
      </c>
      <c r="C211" s="390">
        <f t="shared" si="54"/>
        <v>7.826629248518864E-2</v>
      </c>
      <c r="D211" s="390">
        <f t="shared" si="55"/>
        <v>1.3813349770014777E-3</v>
      </c>
      <c r="E211" s="390">
        <f t="shared" si="56"/>
        <v>1.0176491684113296</v>
      </c>
      <c r="F211" s="429">
        <f t="shared" si="57"/>
        <v>0.10011412798258884</v>
      </c>
      <c r="G211" s="258">
        <f t="shared" si="57"/>
        <v>9.7552558929709071E-2</v>
      </c>
      <c r="H211" s="259">
        <f t="shared" si="58"/>
        <v>2.5615690528797697E-3</v>
      </c>
      <c r="I211" s="258">
        <f t="shared" si="59"/>
        <v>-2.0466500520398723E-2</v>
      </c>
      <c r="J211" s="259">
        <f t="shared" si="60"/>
        <v>0.79556830856122407</v>
      </c>
      <c r="K211" s="431">
        <f t="shared" si="61"/>
        <v>0.10304640069384215</v>
      </c>
      <c r="L211" s="447">
        <f t="shared" si="62"/>
        <v>-2.3398773231652029E-2</v>
      </c>
      <c r="M211" s="417">
        <f t="shared" si="63"/>
        <v>0.77292973772881823</v>
      </c>
      <c r="N211" s="96"/>
    </row>
    <row r="212" spans="1:14" s="3" customFormat="1" ht="15" customHeight="1">
      <c r="A212" s="465" t="s">
        <v>54</v>
      </c>
      <c r="B212" s="467">
        <f t="shared" si="54"/>
        <v>7.5571989831291889E-2</v>
      </c>
      <c r="C212" s="393">
        <f t="shared" si="54"/>
        <v>7.4297654980264694E-2</v>
      </c>
      <c r="D212" s="393">
        <f t="shared" si="55"/>
        <v>1.2743348510271951E-3</v>
      </c>
      <c r="E212" s="393">
        <f t="shared" si="56"/>
        <v>1.0171517506355441</v>
      </c>
      <c r="F212" s="467">
        <f t="shared" si="57"/>
        <v>9.7161956139322159E-2</v>
      </c>
      <c r="G212" s="260">
        <f t="shared" si="57"/>
        <v>9.2718731650029362E-2</v>
      </c>
      <c r="H212" s="261">
        <f t="shared" si="58"/>
        <v>4.4432244892927963E-3</v>
      </c>
      <c r="I212" s="260">
        <f t="shared" si="59"/>
        <v>-2.158996630803027E-2</v>
      </c>
      <c r="J212" s="261">
        <f t="shared" si="60"/>
        <v>0.77779403414776815</v>
      </c>
      <c r="K212" s="433">
        <f t="shared" si="61"/>
        <v>8.9741312969869175E-2</v>
      </c>
      <c r="L212" s="449">
        <f t="shared" si="62"/>
        <v>-1.4169323138577286E-2</v>
      </c>
      <c r="M212" s="419">
        <f t="shared" si="63"/>
        <v>0.84210925080475851</v>
      </c>
    </row>
    <row r="213" spans="1:14" s="3" customFormat="1" ht="15" customHeight="1">
      <c r="A213" s="465" t="s">
        <v>35</v>
      </c>
      <c r="B213" s="467">
        <f t="shared" si="54"/>
        <v>8.0185938407902377E-2</v>
      </c>
      <c r="C213" s="393">
        <f t="shared" si="54"/>
        <v>7.3520964962665136E-2</v>
      </c>
      <c r="D213" s="393">
        <f t="shared" si="55"/>
        <v>6.6649734452372406E-3</v>
      </c>
      <c r="E213" s="393">
        <f t="shared" si="56"/>
        <v>1.0906540528762347</v>
      </c>
      <c r="F213" s="467">
        <f t="shared" si="57"/>
        <v>9.4742923165800116E-2</v>
      </c>
      <c r="G213" s="260">
        <f t="shared" si="57"/>
        <v>9.4797687861271671E-2</v>
      </c>
      <c r="H213" s="261">
        <f t="shared" si="58"/>
        <v>-5.4764695471554159E-5</v>
      </c>
      <c r="I213" s="260">
        <f t="shared" si="59"/>
        <v>-1.455698475789774E-2</v>
      </c>
      <c r="J213" s="261">
        <f t="shared" si="60"/>
        <v>0.84635280112243305</v>
      </c>
      <c r="K213" s="433">
        <f t="shared" si="61"/>
        <v>9.7391304347826085E-2</v>
      </c>
      <c r="L213" s="449">
        <f t="shared" si="62"/>
        <v>-1.7205365939923709E-2</v>
      </c>
      <c r="M213" s="419">
        <f t="shared" si="63"/>
        <v>0.82333776043828333</v>
      </c>
    </row>
    <row r="214" spans="1:14" s="3" customFormat="1" ht="15" customHeight="1">
      <c r="A214" s="28" t="s">
        <v>36</v>
      </c>
      <c r="B214" s="467">
        <f t="shared" si="54"/>
        <v>5.7699656094764996E-2</v>
      </c>
      <c r="C214" s="393">
        <f t="shared" si="54"/>
        <v>6.1520825372564002E-2</v>
      </c>
      <c r="D214" s="393">
        <f t="shared" si="55"/>
        <v>-3.8211692777990053E-3</v>
      </c>
      <c r="E214" s="393">
        <f t="shared" si="56"/>
        <v>0.93788819875776397</v>
      </c>
      <c r="F214" s="467">
        <f t="shared" si="57"/>
        <v>0.1080427333198952</v>
      </c>
      <c r="G214" s="260">
        <f t="shared" si="57"/>
        <v>0.1080427333198952</v>
      </c>
      <c r="H214" s="261">
        <f t="shared" si="58"/>
        <v>0</v>
      </c>
      <c r="I214" s="260">
        <f t="shared" si="59"/>
        <v>-5.0343077225130199E-2</v>
      </c>
      <c r="J214" s="261">
        <f t="shared" si="60"/>
        <v>0.5340447647129275</v>
      </c>
      <c r="K214" s="433">
        <f t="shared" si="61"/>
        <v>0.12419921471378384</v>
      </c>
      <c r="L214" s="449">
        <f t="shared" si="62"/>
        <v>-6.649955861901885E-2</v>
      </c>
      <c r="M214" s="419">
        <f t="shared" si="63"/>
        <v>0.46457343734204298</v>
      </c>
    </row>
    <row r="215" spans="1:14" s="3" customFormat="1" ht="15" customHeight="1">
      <c r="A215" s="28" t="s">
        <v>37</v>
      </c>
      <c r="B215" s="467">
        <f t="shared" si="54"/>
        <v>0.10847408270238788</v>
      </c>
      <c r="C215" s="393">
        <f t="shared" si="54"/>
        <v>9.8693759071117548E-2</v>
      </c>
      <c r="D215" s="393">
        <f t="shared" si="55"/>
        <v>9.7803236312703351E-3</v>
      </c>
      <c r="E215" s="393">
        <f t="shared" si="56"/>
        <v>1.0990976909109598</v>
      </c>
      <c r="F215" s="467">
        <f t="shared" si="57"/>
        <v>0.11525220775333034</v>
      </c>
      <c r="G215" s="260">
        <f t="shared" si="57"/>
        <v>0.11019982105577095</v>
      </c>
      <c r="H215" s="261">
        <f t="shared" si="58"/>
        <v>5.0523866975593912E-3</v>
      </c>
      <c r="I215" s="260">
        <f t="shared" si="59"/>
        <v>-6.7781250509424545E-3</v>
      </c>
      <c r="J215" s="261">
        <f t="shared" si="60"/>
        <v>0.94118876173331623</v>
      </c>
      <c r="K215" s="433">
        <f t="shared" si="61"/>
        <v>0.10997605746209098</v>
      </c>
      <c r="L215" s="449">
        <f t="shared" si="62"/>
        <v>-1.5019747597030952E-3</v>
      </c>
      <c r="M215" s="419">
        <f t="shared" si="63"/>
        <v>0.98634271136496388</v>
      </c>
    </row>
    <row r="216" spans="1:14" s="3" customFormat="1" ht="15" customHeight="1">
      <c r="A216" s="28" t="s">
        <v>38</v>
      </c>
      <c r="B216" s="467">
        <f t="shared" si="54"/>
        <v>9.6439169139465875E-2</v>
      </c>
      <c r="C216" s="393">
        <f t="shared" si="54"/>
        <v>0.10806916426512968</v>
      </c>
      <c r="D216" s="393">
        <f t="shared" si="55"/>
        <v>-1.1629995125663803E-2</v>
      </c>
      <c r="E216" s="393">
        <f t="shared" si="56"/>
        <v>0.89238377843719097</v>
      </c>
      <c r="F216" s="467">
        <f t="shared" si="57"/>
        <v>0.13787878787878788</v>
      </c>
      <c r="G216" s="260">
        <f t="shared" si="57"/>
        <v>0.13284671532846717</v>
      </c>
      <c r="H216" s="261">
        <f t="shared" si="58"/>
        <v>5.0320725503207042E-3</v>
      </c>
      <c r="I216" s="260">
        <f t="shared" si="59"/>
        <v>-4.1439618739322004E-2</v>
      </c>
      <c r="J216" s="261">
        <f t="shared" si="60"/>
        <v>0.69944891903348871</v>
      </c>
      <c r="K216" s="433">
        <f t="shared" si="61"/>
        <v>0.1879588839941263</v>
      </c>
      <c r="L216" s="449">
        <f t="shared" si="62"/>
        <v>-9.1519714854660428E-2</v>
      </c>
      <c r="M216" s="419">
        <f t="shared" si="63"/>
        <v>0.51308651706231445</v>
      </c>
    </row>
    <row r="217" spans="1:14" s="92" customFormat="1" ht="15" customHeight="1">
      <c r="A217" s="28" t="s">
        <v>29</v>
      </c>
      <c r="B217" s="467">
        <f t="shared" si="54"/>
        <v>4.6362023070097597E-2</v>
      </c>
      <c r="C217" s="393">
        <f t="shared" si="54"/>
        <v>4.8802129547471158E-2</v>
      </c>
      <c r="D217" s="393">
        <f t="shared" si="55"/>
        <v>-2.4401064773735617E-3</v>
      </c>
      <c r="E217" s="393">
        <f t="shared" si="56"/>
        <v>0.95</v>
      </c>
      <c r="F217" s="467">
        <f t="shared" si="57"/>
        <v>4.7300312360553327E-2</v>
      </c>
      <c r="G217" s="260">
        <f t="shared" si="57"/>
        <v>4.9586776859504134E-2</v>
      </c>
      <c r="H217" s="261">
        <f t="shared" si="58"/>
        <v>-2.2864644989508062E-3</v>
      </c>
      <c r="I217" s="260">
        <f t="shared" si="59"/>
        <v>-9.3828929045573078E-4</v>
      </c>
      <c r="J217" s="261">
        <f t="shared" si="60"/>
        <v>0.98016314811404437</v>
      </c>
      <c r="K217" s="433">
        <f t="shared" si="61"/>
        <v>7.215562090024881E-2</v>
      </c>
      <c r="L217" s="449">
        <f t="shared" si="62"/>
        <v>-2.5793597830151213E-2</v>
      </c>
      <c r="M217" s="419">
        <f t="shared" si="63"/>
        <v>0.64252822568307677</v>
      </c>
    </row>
    <row r="218" spans="1:14" s="92" customFormat="1" ht="15" customHeight="1">
      <c r="A218" s="482" t="s">
        <v>39</v>
      </c>
      <c r="B218" s="468">
        <f t="shared" si="54"/>
        <v>0.17796610169491525</v>
      </c>
      <c r="C218" s="626">
        <f t="shared" si="54"/>
        <v>0.17796610169491525</v>
      </c>
      <c r="D218" s="396">
        <f t="shared" si="55"/>
        <v>0</v>
      </c>
      <c r="E218" s="396">
        <f t="shared" si="56"/>
        <v>1</v>
      </c>
      <c r="F218" s="468">
        <f t="shared" si="57"/>
        <v>0.18953603158933857</v>
      </c>
      <c r="G218" s="262">
        <f t="shared" si="57"/>
        <v>0.18953603158933857</v>
      </c>
      <c r="H218" s="255">
        <f t="shared" si="58"/>
        <v>0</v>
      </c>
      <c r="I218" s="262">
        <f t="shared" si="59"/>
        <v>-1.156992989442332E-2</v>
      </c>
      <c r="J218" s="255">
        <f t="shared" si="60"/>
        <v>0.9389565677966103</v>
      </c>
      <c r="K218" s="434">
        <f t="shared" si="61"/>
        <v>0.19230769230769235</v>
      </c>
      <c r="L218" s="450">
        <f t="shared" si="62"/>
        <v>-1.4341590612777094E-2</v>
      </c>
      <c r="M218" s="420">
        <f t="shared" si="63"/>
        <v>0.92542372881355917</v>
      </c>
    </row>
    <row r="219" spans="1:14" ht="15" customHeight="1">
      <c r="A219" s="106" t="s">
        <v>25</v>
      </c>
      <c r="B219" s="429">
        <f t="shared" si="54"/>
        <v>0.21955637707948245</v>
      </c>
      <c r="C219" s="390">
        <f t="shared" si="54"/>
        <v>0.21955637707948245</v>
      </c>
      <c r="D219" s="390">
        <f t="shared" si="55"/>
        <v>0</v>
      </c>
      <c r="E219" s="390">
        <f t="shared" si="56"/>
        <v>1</v>
      </c>
      <c r="F219" s="429">
        <f t="shared" si="57"/>
        <v>0.30584375953616116</v>
      </c>
      <c r="G219" s="258">
        <f t="shared" si="57"/>
        <v>0.30584375953616116</v>
      </c>
      <c r="H219" s="259">
        <f t="shared" si="58"/>
        <v>0</v>
      </c>
      <c r="I219" s="258">
        <f t="shared" si="59"/>
        <v>-8.6287382456678718E-2</v>
      </c>
      <c r="J219" s="259">
        <f t="shared" si="60"/>
        <v>0.71787103785429174</v>
      </c>
      <c r="K219" s="431">
        <f t="shared" si="61"/>
        <v>0.40286888484944283</v>
      </c>
      <c r="L219" s="447">
        <f t="shared" si="62"/>
        <v>-0.18331250776996039</v>
      </c>
      <c r="M219" s="417">
        <f t="shared" si="63"/>
        <v>0.54498221465163144</v>
      </c>
      <c r="N219" s="96"/>
    </row>
    <row r="220" spans="1:14" s="611" customFormat="1" ht="15" customHeight="1">
      <c r="A220" s="636" t="s">
        <v>97</v>
      </c>
      <c r="B220" s="637">
        <f>(B175-B191)/(B119-B135)</f>
        <v>0.11237304696253933</v>
      </c>
      <c r="C220" s="638">
        <f>(C175-C191)/(C119-C135)</f>
        <v>0.11132907405741026</v>
      </c>
      <c r="D220" s="638">
        <f>B220-C220</f>
        <v>1.043972905129073E-3</v>
      </c>
      <c r="E220" s="638">
        <f>B220/C220</f>
        <v>1.0093773608912864</v>
      </c>
      <c r="F220" s="637">
        <f>(F175-F191)/(F119-F135)</f>
        <v>0.13135449590032519</v>
      </c>
      <c r="G220" s="639">
        <f>(G175-G191)/(G119-G135)</f>
        <v>0.13053075056097446</v>
      </c>
      <c r="H220" s="640">
        <f t="shared" si="58"/>
        <v>8.237453393507288E-4</v>
      </c>
      <c r="I220" s="639">
        <f t="shared" si="59"/>
        <v>-1.8981448937785861E-2</v>
      </c>
      <c r="J220" s="640">
        <f t="shared" si="60"/>
        <v>0.855494486064722</v>
      </c>
      <c r="K220" s="637">
        <f>(K175-K191)/(K119-K135)</f>
        <v>0.14524172197439525</v>
      </c>
      <c r="L220" s="641">
        <f>B220-K220</f>
        <v>-3.2868675011855919E-2</v>
      </c>
      <c r="M220" s="642">
        <f>B220/K220</f>
        <v>0.7736967410944745</v>
      </c>
      <c r="N220" s="555"/>
    </row>
    <row r="221" spans="1:14" s="96" customFormat="1" ht="15" customHeight="1">
      <c r="A221" s="106" t="s">
        <v>31</v>
      </c>
      <c r="B221" s="429">
        <f t="shared" ref="B221:C224" si="64">B194/(B138+B54)</f>
        <v>5.3687635574837307E-2</v>
      </c>
      <c r="C221" s="390">
        <f t="shared" si="64"/>
        <v>5.7576090539501162E-2</v>
      </c>
      <c r="D221" s="390">
        <f t="shared" si="55"/>
        <v>-3.8884549646638553E-3</v>
      </c>
      <c r="E221" s="390">
        <f t="shared" si="56"/>
        <v>0.93246406749350053</v>
      </c>
      <c r="F221" s="429">
        <f t="shared" ref="F221:G224" si="65">F194/(F138+F54)</f>
        <v>6.5378244064053001E-2</v>
      </c>
      <c r="G221" s="258">
        <f t="shared" si="65"/>
        <v>6.4919265649192662E-2</v>
      </c>
      <c r="H221" s="259">
        <f t="shared" si="58"/>
        <v>4.589784148603393E-4</v>
      </c>
      <c r="I221" s="258">
        <f t="shared" si="59"/>
        <v>-1.1690608489215694E-2</v>
      </c>
      <c r="J221" s="259">
        <f t="shared" si="60"/>
        <v>0.82118503400363496</v>
      </c>
      <c r="K221" s="431">
        <f>K194/(K138+K54)</f>
        <v>7.449671654645279E-2</v>
      </c>
      <c r="L221" s="447">
        <f t="shared" si="62"/>
        <v>-2.0809080971615483E-2</v>
      </c>
      <c r="M221" s="417">
        <f t="shared" si="63"/>
        <v>0.72067116597494763</v>
      </c>
    </row>
    <row r="222" spans="1:14" s="3" customFormat="1" ht="15" customHeight="1">
      <c r="A222" s="28" t="s">
        <v>32</v>
      </c>
      <c r="B222" s="467">
        <f t="shared" si="64"/>
        <v>2.7710519235942963E-2</v>
      </c>
      <c r="C222" s="390">
        <f t="shared" si="64"/>
        <v>2.9724570493591493E-2</v>
      </c>
      <c r="D222" s="393">
        <f t="shared" si="55"/>
        <v>-2.0140512576485303E-3</v>
      </c>
      <c r="E222" s="393">
        <f t="shared" si="56"/>
        <v>0.93224288108442976</v>
      </c>
      <c r="F222" s="467">
        <f t="shared" si="65"/>
        <v>3.6158722704860292E-2</v>
      </c>
      <c r="G222" s="260">
        <f t="shared" si="65"/>
        <v>3.7816119120775232E-2</v>
      </c>
      <c r="H222" s="261">
        <f t="shared" si="58"/>
        <v>-1.6573964159149399E-3</v>
      </c>
      <c r="I222" s="260">
        <f t="shared" si="59"/>
        <v>-8.4482034689173299E-3</v>
      </c>
      <c r="J222" s="261">
        <f t="shared" si="60"/>
        <v>0.76635780146676036</v>
      </c>
      <c r="K222" s="433">
        <f>K195/(K139+K55)</f>
        <v>5.0922509225092248E-2</v>
      </c>
      <c r="L222" s="449">
        <f t="shared" si="62"/>
        <v>-2.3211989989149286E-2</v>
      </c>
      <c r="M222" s="419">
        <f t="shared" si="63"/>
        <v>0.54417034151743071</v>
      </c>
    </row>
    <row r="223" spans="1:14" s="92" customFormat="1" ht="15" customHeight="1">
      <c r="A223" s="28" t="s">
        <v>34</v>
      </c>
      <c r="B223" s="467">
        <f t="shared" si="64"/>
        <v>5.7285180572851806E-2</v>
      </c>
      <c r="C223" s="390">
        <f t="shared" si="64"/>
        <v>6.9413233458177279E-2</v>
      </c>
      <c r="D223" s="393">
        <f t="shared" si="55"/>
        <v>-1.2128052885325473E-2</v>
      </c>
      <c r="E223" s="393">
        <f t="shared" si="56"/>
        <v>0.82527751149018513</v>
      </c>
      <c r="F223" s="467">
        <f t="shared" si="65"/>
        <v>7.9069767441860478E-2</v>
      </c>
      <c r="G223" s="260">
        <f t="shared" si="65"/>
        <v>7.848837209302327E-2</v>
      </c>
      <c r="H223" s="261">
        <f t="shared" si="58"/>
        <v>5.8139534883720756E-4</v>
      </c>
      <c r="I223" s="260">
        <f t="shared" si="59"/>
        <v>-2.1784586869008672E-2</v>
      </c>
      <c r="J223" s="261">
        <f t="shared" si="60"/>
        <v>0.72448904842136097</v>
      </c>
      <c r="K223" s="433">
        <f>K196/(K140+K56)</f>
        <v>7.6084199847831602E-2</v>
      </c>
      <c r="L223" s="449">
        <f t="shared" si="62"/>
        <v>-1.8799019274979796E-2</v>
      </c>
      <c r="M223" s="419">
        <f t="shared" si="63"/>
        <v>0.75291822332918223</v>
      </c>
    </row>
    <row r="224" spans="1:14" s="606" customFormat="1" ht="15" customHeight="1">
      <c r="A224" s="643" t="s">
        <v>96</v>
      </c>
      <c r="B224" s="644">
        <f t="shared" si="64"/>
        <v>0.10887096774193543</v>
      </c>
      <c r="C224" s="645">
        <f t="shared" si="64"/>
        <v>9.5871238628411515E-2</v>
      </c>
      <c r="D224" s="645">
        <f>B224-C224</f>
        <v>1.2999729113523914E-2</v>
      </c>
      <c r="E224" s="645">
        <f>B224/C224</f>
        <v>1.1355957146220852</v>
      </c>
      <c r="F224" s="644">
        <f t="shared" si="65"/>
        <v>0.12250922509225087</v>
      </c>
      <c r="G224" s="646">
        <f t="shared" si="65"/>
        <v>0.1162962962962963</v>
      </c>
      <c r="H224" s="647">
        <f t="shared" si="58"/>
        <v>6.2129287959545726E-3</v>
      </c>
      <c r="I224" s="646">
        <f t="shared" si="59"/>
        <v>-1.3638257350315444E-2</v>
      </c>
      <c r="J224" s="647">
        <f t="shared" si="60"/>
        <v>0.88867567042362994</v>
      </c>
      <c r="K224" s="648">
        <f>K197/(K141+K57)</f>
        <v>0.14441842310694764</v>
      </c>
      <c r="L224" s="649">
        <f>B224-K224</f>
        <v>-3.5547455365012207E-2</v>
      </c>
      <c r="M224" s="650">
        <f>B224/K224</f>
        <v>0.75385789014821269</v>
      </c>
    </row>
  </sheetData>
  <pageMargins left="0.7" right="0.7" top="0.75" bottom="0.75" header="0.3" footer="0.3"/>
  <pageSetup scal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zoomScale="92" zoomScaleNormal="92" workbookViewId="0">
      <selection activeCell="B183" sqref="B183"/>
    </sheetView>
  </sheetViews>
  <sheetFormatPr defaultRowHeight="13.2"/>
  <cols>
    <col min="1" max="1" width="35.6640625" customWidth="1"/>
    <col min="2" max="13" width="15.6640625" customWidth="1"/>
  </cols>
  <sheetData>
    <row r="1" spans="1:13" ht="21">
      <c r="A1" s="4" t="s">
        <v>172</v>
      </c>
      <c r="K1" s="120"/>
    </row>
    <row r="2" spans="1:13">
      <c r="K2" s="120"/>
    </row>
    <row r="3" spans="1:13" ht="15.6">
      <c r="A3" s="2" t="s">
        <v>173</v>
      </c>
      <c r="K3" s="120"/>
    </row>
    <row r="4" spans="1:1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77" customFormat="1" ht="60" customHeight="1">
      <c r="A5" s="461" t="s">
        <v>114</v>
      </c>
      <c r="B5" s="316" t="s">
        <v>318</v>
      </c>
      <c r="C5" s="356" t="s">
        <v>334</v>
      </c>
      <c r="D5" s="357" t="s">
        <v>335</v>
      </c>
      <c r="E5" s="358" t="s">
        <v>336</v>
      </c>
      <c r="F5" s="316" t="s">
        <v>319</v>
      </c>
      <c r="G5" s="113" t="s">
        <v>337</v>
      </c>
      <c r="H5" s="492" t="s">
        <v>338</v>
      </c>
      <c r="I5" s="484" t="s">
        <v>167</v>
      </c>
      <c r="J5" s="114" t="s">
        <v>119</v>
      </c>
      <c r="K5" s="318" t="s">
        <v>174</v>
      </c>
      <c r="L5" s="410" t="s">
        <v>137</v>
      </c>
      <c r="M5" s="385" t="s">
        <v>138</v>
      </c>
    </row>
    <row r="6" spans="1:13" ht="18" customHeight="1">
      <c r="A6" s="462"/>
      <c r="B6" s="317" t="s">
        <v>15</v>
      </c>
      <c r="C6" s="20" t="s">
        <v>15</v>
      </c>
      <c r="D6" s="359" t="s">
        <v>15</v>
      </c>
      <c r="E6" s="360" t="s">
        <v>1</v>
      </c>
      <c r="F6" s="317" t="s">
        <v>15</v>
      </c>
      <c r="G6" s="27" t="s">
        <v>15</v>
      </c>
      <c r="H6" s="493" t="s">
        <v>15</v>
      </c>
      <c r="I6" s="6" t="s">
        <v>15</v>
      </c>
      <c r="J6" s="6" t="s">
        <v>1</v>
      </c>
      <c r="K6" s="320" t="s">
        <v>15</v>
      </c>
      <c r="L6" s="375" t="s">
        <v>15</v>
      </c>
      <c r="M6" s="386" t="s">
        <v>1</v>
      </c>
    </row>
    <row r="7" spans="1:13" ht="15" customHeight="1">
      <c r="A7" s="463" t="s">
        <v>16</v>
      </c>
      <c r="B7" s="102">
        <v>1069</v>
      </c>
      <c r="C7" s="683">
        <v>1061.05</v>
      </c>
      <c r="D7" s="441">
        <f>B7-C7</f>
        <v>7.9500000000000455</v>
      </c>
      <c r="E7" s="442">
        <f>B7/C7</f>
        <v>1.0074925781065927</v>
      </c>
      <c r="F7" s="266">
        <v>1033.6400000000001</v>
      </c>
      <c r="G7" s="684">
        <v>1033.3</v>
      </c>
      <c r="H7" s="494">
        <f>F7-G7</f>
        <v>0.34000000000014552</v>
      </c>
      <c r="I7" s="269">
        <f>B7-F7</f>
        <v>35.3599999999999</v>
      </c>
      <c r="J7" s="278">
        <f>B7/F7</f>
        <v>1.0342092024302465</v>
      </c>
      <c r="K7" s="102">
        <v>1078.56</v>
      </c>
      <c r="L7" s="489">
        <f>B7-K7</f>
        <v>-9.5599999999999454</v>
      </c>
      <c r="M7" s="377">
        <f>B7/K7</f>
        <v>0.99113632992137668</v>
      </c>
    </row>
    <row r="8" spans="1:13" ht="15" customHeight="1">
      <c r="A8" s="463" t="s">
        <v>17</v>
      </c>
      <c r="B8" s="107">
        <v>376.62</v>
      </c>
      <c r="C8" s="685">
        <v>370.51</v>
      </c>
      <c r="D8" s="362">
        <f t="shared" ref="D8:D26" si="0">B8-C8</f>
        <v>6.1100000000000136</v>
      </c>
      <c r="E8" s="363">
        <f t="shared" ref="E8:E26" si="1">B8/C8</f>
        <v>1.0164907829748184</v>
      </c>
      <c r="F8" s="268">
        <v>370.96</v>
      </c>
      <c r="G8" s="686">
        <v>370.96</v>
      </c>
      <c r="H8" s="495">
        <f t="shared" ref="H8:H26" si="2">F8-G8</f>
        <v>0</v>
      </c>
      <c r="I8" s="239">
        <f t="shared" ref="I8:I26" si="3">B8-F8</f>
        <v>5.660000000000025</v>
      </c>
      <c r="J8" s="279">
        <f t="shared" ref="J8:J26" si="4">B8/F8</f>
        <v>1.0152577097261162</v>
      </c>
      <c r="K8" s="107">
        <v>384.78</v>
      </c>
      <c r="L8" s="411">
        <f t="shared" ref="L8:L26" si="5">B8-K8</f>
        <v>-8.1599999999999682</v>
      </c>
      <c r="M8" s="379">
        <f t="shared" ref="M8:M26" si="6">B8/K8</f>
        <v>0.978793076563231</v>
      </c>
    </row>
    <row r="9" spans="1:13" ht="15" customHeight="1">
      <c r="A9" s="464" t="s">
        <v>18</v>
      </c>
      <c r="B9" s="348">
        <v>692.38</v>
      </c>
      <c r="C9" s="687">
        <v>690.54</v>
      </c>
      <c r="D9" s="365">
        <f t="shared" si="0"/>
        <v>1.8400000000000318</v>
      </c>
      <c r="E9" s="366">
        <f t="shared" si="1"/>
        <v>1.002664581342138</v>
      </c>
      <c r="F9" s="475">
        <v>662.68</v>
      </c>
      <c r="G9" s="688">
        <v>662.34</v>
      </c>
      <c r="H9" s="504">
        <f t="shared" si="2"/>
        <v>0.33999999999991815</v>
      </c>
      <c r="I9" s="350">
        <f t="shared" si="3"/>
        <v>29.700000000000045</v>
      </c>
      <c r="J9" s="436">
        <f t="shared" si="4"/>
        <v>1.0448180117100261</v>
      </c>
      <c r="K9" s="348">
        <v>693.78</v>
      </c>
      <c r="L9" s="397">
        <f t="shared" si="5"/>
        <v>-1.3999999999999773</v>
      </c>
      <c r="M9" s="381">
        <f t="shared" si="6"/>
        <v>0.99798206924385258</v>
      </c>
    </row>
    <row r="10" spans="1:13" ht="15" customHeight="1">
      <c r="A10" s="463" t="s">
        <v>19</v>
      </c>
      <c r="B10" s="107">
        <v>148.5</v>
      </c>
      <c r="C10" s="685">
        <v>149</v>
      </c>
      <c r="D10" s="362">
        <f t="shared" si="0"/>
        <v>-0.5</v>
      </c>
      <c r="E10" s="363">
        <f t="shared" si="1"/>
        <v>0.99664429530201337</v>
      </c>
      <c r="F10" s="268">
        <v>127.8</v>
      </c>
      <c r="G10" s="686">
        <v>129.80000000000001</v>
      </c>
      <c r="H10" s="495">
        <f t="shared" si="2"/>
        <v>-2.0000000000000142</v>
      </c>
      <c r="I10" s="239">
        <f t="shared" si="3"/>
        <v>20.700000000000003</v>
      </c>
      <c r="J10" s="279">
        <f t="shared" si="4"/>
        <v>1.1619718309859155</v>
      </c>
      <c r="K10" s="107">
        <v>157.05000000000001</v>
      </c>
      <c r="L10" s="411">
        <f t="shared" si="5"/>
        <v>-8.5500000000000114</v>
      </c>
      <c r="M10" s="379">
        <f t="shared" si="6"/>
        <v>0.94555873925501421</v>
      </c>
    </row>
    <row r="11" spans="1:13" s="3" customFormat="1" ht="15" customHeight="1">
      <c r="A11" s="465" t="s">
        <v>20</v>
      </c>
      <c r="B11" s="93">
        <v>41</v>
      </c>
      <c r="C11" s="689">
        <v>41</v>
      </c>
      <c r="D11" s="368">
        <f t="shared" si="0"/>
        <v>0</v>
      </c>
      <c r="E11" s="369">
        <f t="shared" si="1"/>
        <v>1</v>
      </c>
      <c r="F11" s="271">
        <v>32</v>
      </c>
      <c r="G11" s="690">
        <v>33</v>
      </c>
      <c r="H11" s="496">
        <f t="shared" si="2"/>
        <v>-1</v>
      </c>
      <c r="I11" s="180">
        <f t="shared" si="3"/>
        <v>9</v>
      </c>
      <c r="J11" s="282">
        <f t="shared" si="4"/>
        <v>1.28125</v>
      </c>
      <c r="K11" s="93">
        <v>41</v>
      </c>
      <c r="L11" s="490">
        <f t="shared" si="5"/>
        <v>0</v>
      </c>
      <c r="M11" s="438">
        <f t="shared" si="6"/>
        <v>1</v>
      </c>
    </row>
    <row r="12" spans="1:13" s="3" customFormat="1" ht="15" customHeight="1">
      <c r="A12" s="465" t="s">
        <v>24</v>
      </c>
      <c r="B12" s="93">
        <v>94.5</v>
      </c>
      <c r="C12" s="689">
        <v>94.5</v>
      </c>
      <c r="D12" s="368">
        <f t="shared" si="0"/>
        <v>0</v>
      </c>
      <c r="E12" s="369">
        <f t="shared" si="1"/>
        <v>1</v>
      </c>
      <c r="F12" s="271">
        <v>82</v>
      </c>
      <c r="G12" s="690">
        <v>83</v>
      </c>
      <c r="H12" s="496">
        <f t="shared" si="2"/>
        <v>-1</v>
      </c>
      <c r="I12" s="180">
        <f t="shared" si="3"/>
        <v>12.5</v>
      </c>
      <c r="J12" s="282">
        <f t="shared" si="4"/>
        <v>1.1524390243902438</v>
      </c>
      <c r="K12" s="93">
        <v>98.5</v>
      </c>
      <c r="L12" s="490">
        <f t="shared" si="5"/>
        <v>-4</v>
      </c>
      <c r="M12" s="438">
        <f t="shared" si="6"/>
        <v>0.95939086294416243</v>
      </c>
    </row>
    <row r="13" spans="1:13" s="3" customFormat="1" ht="15" customHeight="1">
      <c r="A13" s="334" t="s">
        <v>48</v>
      </c>
      <c r="B13" s="77">
        <v>13</v>
      </c>
      <c r="C13" s="691">
        <v>13.5</v>
      </c>
      <c r="D13" s="371">
        <f t="shared" si="0"/>
        <v>-0.5</v>
      </c>
      <c r="E13" s="372">
        <f t="shared" si="1"/>
        <v>0.96296296296296291</v>
      </c>
      <c r="F13" s="275">
        <v>13.8</v>
      </c>
      <c r="G13" s="692">
        <v>13.8</v>
      </c>
      <c r="H13" s="497">
        <f t="shared" si="2"/>
        <v>0</v>
      </c>
      <c r="I13" s="184">
        <f t="shared" si="3"/>
        <v>-0.80000000000000071</v>
      </c>
      <c r="J13" s="283">
        <f t="shared" si="4"/>
        <v>0.94202898550724634</v>
      </c>
      <c r="K13" s="77">
        <v>17.55</v>
      </c>
      <c r="L13" s="491">
        <f t="shared" si="5"/>
        <v>-4.5500000000000007</v>
      </c>
      <c r="M13" s="439">
        <f t="shared" si="6"/>
        <v>0.7407407407407407</v>
      </c>
    </row>
    <row r="14" spans="1:13" ht="15" customHeight="1">
      <c r="A14" s="463" t="s">
        <v>23</v>
      </c>
      <c r="B14" s="107">
        <v>122.69</v>
      </c>
      <c r="C14" s="685">
        <v>121.69</v>
      </c>
      <c r="D14" s="362">
        <f t="shared" si="0"/>
        <v>1</v>
      </c>
      <c r="E14" s="363">
        <f t="shared" si="1"/>
        <v>1.0082176021037061</v>
      </c>
      <c r="F14" s="268">
        <v>124.94</v>
      </c>
      <c r="G14" s="686">
        <v>125</v>
      </c>
      <c r="H14" s="495">
        <f t="shared" si="2"/>
        <v>-6.0000000000002274E-2</v>
      </c>
      <c r="I14" s="239">
        <f t="shared" si="3"/>
        <v>-2.25</v>
      </c>
      <c r="J14" s="279">
        <f t="shared" si="4"/>
        <v>0.98199135585080843</v>
      </c>
      <c r="K14" s="107">
        <v>124.91</v>
      </c>
      <c r="L14" s="411">
        <f t="shared" si="5"/>
        <v>-2.2199999999999989</v>
      </c>
      <c r="M14" s="379">
        <f t="shared" si="6"/>
        <v>0.98222720358658233</v>
      </c>
    </row>
    <row r="15" spans="1:13" s="3" customFormat="1" ht="15" customHeight="1">
      <c r="A15" s="465" t="s">
        <v>49</v>
      </c>
      <c r="B15" s="93">
        <v>6.4</v>
      </c>
      <c r="C15" s="689">
        <v>6.4</v>
      </c>
      <c r="D15" s="368">
        <f t="shared" si="0"/>
        <v>0</v>
      </c>
      <c r="E15" s="369">
        <f t="shared" si="1"/>
        <v>1</v>
      </c>
      <c r="F15" s="271">
        <v>6.4</v>
      </c>
      <c r="G15" s="690">
        <v>6.4</v>
      </c>
      <c r="H15" s="496">
        <f t="shared" si="2"/>
        <v>0</v>
      </c>
      <c r="I15" s="180">
        <f t="shared" si="3"/>
        <v>0</v>
      </c>
      <c r="J15" s="282">
        <f t="shared" si="4"/>
        <v>1</v>
      </c>
      <c r="K15" s="93">
        <v>6</v>
      </c>
      <c r="L15" s="490">
        <f t="shared" si="5"/>
        <v>0.40000000000000036</v>
      </c>
      <c r="M15" s="438">
        <f t="shared" si="6"/>
        <v>1.0666666666666667</v>
      </c>
    </row>
    <row r="16" spans="1:13" s="96" customFormat="1" ht="15" customHeight="1">
      <c r="A16" s="463" t="s">
        <v>54</v>
      </c>
      <c r="B16" s="107">
        <v>60.8</v>
      </c>
      <c r="C16" s="685">
        <v>59.8</v>
      </c>
      <c r="D16" s="362">
        <f t="shared" si="0"/>
        <v>1</v>
      </c>
      <c r="E16" s="363">
        <f t="shared" si="1"/>
        <v>1.0167224080267558</v>
      </c>
      <c r="F16" s="268">
        <v>62.28</v>
      </c>
      <c r="G16" s="686">
        <v>62.28</v>
      </c>
      <c r="H16" s="495">
        <f t="shared" si="2"/>
        <v>0</v>
      </c>
      <c r="I16" s="239">
        <f t="shared" si="3"/>
        <v>-1.480000000000004</v>
      </c>
      <c r="J16" s="279">
        <f t="shared" si="4"/>
        <v>0.97623635195889524</v>
      </c>
      <c r="K16" s="107">
        <v>61.89</v>
      </c>
      <c r="L16" s="411">
        <f t="shared" si="5"/>
        <v>-1.0900000000000034</v>
      </c>
      <c r="M16" s="379">
        <f t="shared" si="6"/>
        <v>0.98238810793343023</v>
      </c>
    </row>
    <row r="17" spans="1:14" s="3" customFormat="1" ht="15" customHeight="1">
      <c r="A17" s="465" t="s">
        <v>35</v>
      </c>
      <c r="B17" s="93">
        <v>0</v>
      </c>
      <c r="C17" s="689">
        <v>0</v>
      </c>
      <c r="D17" s="368">
        <f t="shared" si="0"/>
        <v>0</v>
      </c>
      <c r="E17" s="369" t="e">
        <f t="shared" si="1"/>
        <v>#DIV/0!</v>
      </c>
      <c r="F17" s="271">
        <v>0</v>
      </c>
      <c r="G17" s="690">
        <v>0</v>
      </c>
      <c r="H17" s="496">
        <f t="shared" si="2"/>
        <v>0</v>
      </c>
      <c r="I17" s="180">
        <f t="shared" si="3"/>
        <v>0</v>
      </c>
      <c r="J17" s="282" t="e">
        <f t="shared" si="4"/>
        <v>#DIV/0!</v>
      </c>
      <c r="K17" s="93">
        <v>0</v>
      </c>
      <c r="L17" s="490">
        <f t="shared" si="5"/>
        <v>0</v>
      </c>
      <c r="M17" s="438" t="e">
        <f t="shared" si="6"/>
        <v>#DIV/0!</v>
      </c>
    </row>
    <row r="18" spans="1:14" s="3" customFormat="1" ht="15" customHeight="1">
      <c r="A18" s="465" t="s">
        <v>36</v>
      </c>
      <c r="B18" s="93">
        <v>26</v>
      </c>
      <c r="C18" s="689">
        <v>26</v>
      </c>
      <c r="D18" s="368">
        <f t="shared" si="0"/>
        <v>0</v>
      </c>
      <c r="E18" s="369">
        <f t="shared" si="1"/>
        <v>1</v>
      </c>
      <c r="F18" s="271">
        <v>26.8</v>
      </c>
      <c r="G18" s="690">
        <v>26.8</v>
      </c>
      <c r="H18" s="496">
        <f t="shared" si="2"/>
        <v>0</v>
      </c>
      <c r="I18" s="180">
        <f t="shared" si="3"/>
        <v>-0.80000000000000071</v>
      </c>
      <c r="J18" s="282">
        <f t="shared" si="4"/>
        <v>0.97014925373134331</v>
      </c>
      <c r="K18" s="93">
        <v>27.58</v>
      </c>
      <c r="L18" s="490">
        <f t="shared" si="5"/>
        <v>-1.5799999999999983</v>
      </c>
      <c r="M18" s="438">
        <f t="shared" si="6"/>
        <v>0.94271211022480061</v>
      </c>
    </row>
    <row r="19" spans="1:14" s="92" customFormat="1" ht="15" customHeight="1">
      <c r="A19" s="465" t="s">
        <v>29</v>
      </c>
      <c r="B19" s="93">
        <v>29.34</v>
      </c>
      <c r="C19" s="689">
        <v>29.34</v>
      </c>
      <c r="D19" s="368">
        <f t="shared" si="0"/>
        <v>0</v>
      </c>
      <c r="E19" s="369">
        <f t="shared" si="1"/>
        <v>1</v>
      </c>
      <c r="F19" s="271">
        <v>29.32</v>
      </c>
      <c r="G19" s="690">
        <v>29.38</v>
      </c>
      <c r="H19" s="496">
        <f t="shared" si="2"/>
        <v>-5.9999999999998721E-2</v>
      </c>
      <c r="I19" s="180">
        <f t="shared" si="3"/>
        <v>1.9999999999999574E-2</v>
      </c>
      <c r="J19" s="282">
        <f t="shared" si="4"/>
        <v>1.000682128240109</v>
      </c>
      <c r="K19" s="93">
        <v>29.3</v>
      </c>
      <c r="L19" s="490">
        <f t="shared" si="5"/>
        <v>3.9999999999999147E-2</v>
      </c>
      <c r="M19" s="438">
        <f t="shared" si="6"/>
        <v>1.0013651877133105</v>
      </c>
    </row>
    <row r="20" spans="1:14" s="92" customFormat="1" ht="15" customHeight="1">
      <c r="A20" s="465" t="s">
        <v>39</v>
      </c>
      <c r="B20" s="93">
        <v>0.08</v>
      </c>
      <c r="C20" s="689">
        <v>0.08</v>
      </c>
      <c r="D20" s="368">
        <f t="shared" si="0"/>
        <v>0</v>
      </c>
      <c r="E20" s="369">
        <f t="shared" si="1"/>
        <v>1</v>
      </c>
      <c r="F20" s="271">
        <v>0.08</v>
      </c>
      <c r="G20" s="690">
        <v>0.08</v>
      </c>
      <c r="H20" s="496">
        <f t="shared" si="2"/>
        <v>0</v>
      </c>
      <c r="I20" s="180">
        <f t="shared" si="3"/>
        <v>0</v>
      </c>
      <c r="J20" s="282">
        <f t="shared" si="4"/>
        <v>1</v>
      </c>
      <c r="K20" s="93">
        <v>0.08</v>
      </c>
      <c r="L20" s="490">
        <f t="shared" si="5"/>
        <v>0</v>
      </c>
      <c r="M20" s="438">
        <f t="shared" si="6"/>
        <v>1</v>
      </c>
    </row>
    <row r="21" spans="1:14" s="3" customFormat="1" ht="15" customHeight="1">
      <c r="A21" s="334" t="s">
        <v>22</v>
      </c>
      <c r="B21" s="77">
        <v>14.3</v>
      </c>
      <c r="C21" s="691">
        <v>14.8</v>
      </c>
      <c r="D21" s="371">
        <f t="shared" si="0"/>
        <v>-0.5</v>
      </c>
      <c r="E21" s="372">
        <f t="shared" si="1"/>
        <v>0.96621621621621623</v>
      </c>
      <c r="F21" s="275">
        <v>14.1</v>
      </c>
      <c r="G21" s="692">
        <v>14.1</v>
      </c>
      <c r="H21" s="497">
        <f t="shared" si="2"/>
        <v>0</v>
      </c>
      <c r="I21" s="184">
        <f t="shared" si="3"/>
        <v>0.20000000000000107</v>
      </c>
      <c r="J21" s="283">
        <f t="shared" si="4"/>
        <v>1.0141843971631206</v>
      </c>
      <c r="K21" s="77">
        <v>13.89</v>
      </c>
      <c r="L21" s="491">
        <f t="shared" si="5"/>
        <v>0.41000000000000014</v>
      </c>
      <c r="M21" s="439">
        <f t="shared" si="6"/>
        <v>1.0295176385889129</v>
      </c>
    </row>
    <row r="22" spans="1:14" s="96" customFormat="1" ht="15" customHeight="1">
      <c r="A22" s="463" t="s">
        <v>25</v>
      </c>
      <c r="B22" s="107">
        <v>225</v>
      </c>
      <c r="C22" s="685">
        <v>225</v>
      </c>
      <c r="D22" s="362">
        <f t="shared" si="0"/>
        <v>0</v>
      </c>
      <c r="E22" s="363">
        <f t="shared" si="1"/>
        <v>1</v>
      </c>
      <c r="F22" s="268">
        <v>215.89</v>
      </c>
      <c r="G22" s="686">
        <v>215.89</v>
      </c>
      <c r="H22" s="495">
        <f t="shared" si="2"/>
        <v>0</v>
      </c>
      <c r="I22" s="239">
        <f t="shared" si="3"/>
        <v>9.1100000000000136</v>
      </c>
      <c r="J22" s="279">
        <f t="shared" si="4"/>
        <v>1.0421974153504101</v>
      </c>
      <c r="K22" s="107">
        <v>219.55</v>
      </c>
      <c r="L22" s="411">
        <f t="shared" si="5"/>
        <v>5.4499999999999886</v>
      </c>
      <c r="M22" s="379">
        <f t="shared" si="6"/>
        <v>1.0248235026189934</v>
      </c>
    </row>
    <row r="23" spans="1:14" s="96" customFormat="1" ht="15" customHeight="1">
      <c r="A23" s="555" t="s">
        <v>102</v>
      </c>
      <c r="B23" s="564">
        <f>B7-B22</f>
        <v>844</v>
      </c>
      <c r="C23" s="693">
        <v>836.05</v>
      </c>
      <c r="D23" s="565">
        <f t="shared" si="0"/>
        <v>7.9500000000000455</v>
      </c>
      <c r="E23" s="557">
        <f t="shared" si="1"/>
        <v>1.0095090006578555</v>
      </c>
      <c r="F23" s="566">
        <f>F7-F22</f>
        <v>817.75000000000011</v>
      </c>
      <c r="G23" s="694">
        <v>817.41</v>
      </c>
      <c r="H23" s="568">
        <f t="shared" si="2"/>
        <v>0.34000000000014552</v>
      </c>
      <c r="I23" s="569">
        <f t="shared" si="3"/>
        <v>26.249999999999886</v>
      </c>
      <c r="J23" s="570">
        <f t="shared" si="4"/>
        <v>1.0321002751452153</v>
      </c>
      <c r="K23" s="564">
        <f>K7-K22</f>
        <v>859.01</v>
      </c>
      <c r="L23" s="571">
        <f t="shared" si="5"/>
        <v>-15.009999999999991</v>
      </c>
      <c r="M23" s="562">
        <f t="shared" si="6"/>
        <v>0.98252639666592945</v>
      </c>
      <c r="N23" s="555"/>
    </row>
    <row r="24" spans="1:14" s="92" customFormat="1" ht="15" customHeight="1">
      <c r="A24" s="572" t="s">
        <v>103</v>
      </c>
      <c r="B24" s="556">
        <f>B22/B7</f>
        <v>0.21047708138447146</v>
      </c>
      <c r="C24" s="695">
        <v>0.21205409735639227</v>
      </c>
      <c r="D24" s="557">
        <f t="shared" si="0"/>
        <v>-1.5770159719208088E-3</v>
      </c>
      <c r="E24" s="557">
        <f t="shared" si="1"/>
        <v>0.99256314312441518</v>
      </c>
      <c r="F24" s="573">
        <f>F22/F7</f>
        <v>0.20886382105955648</v>
      </c>
      <c r="G24" s="696">
        <v>0.20893254621116811</v>
      </c>
      <c r="H24" s="570">
        <f t="shared" si="2"/>
        <v>-6.8725151611631619E-5</v>
      </c>
      <c r="I24" s="559">
        <f t="shared" si="3"/>
        <v>1.6132603249149891E-3</v>
      </c>
      <c r="J24" s="570">
        <f t="shared" si="4"/>
        <v>1.0077239816677248</v>
      </c>
      <c r="K24" s="556">
        <f>K22/K7</f>
        <v>0.20355844830143899</v>
      </c>
      <c r="L24" s="574">
        <f t="shared" si="5"/>
        <v>6.9186330830324771E-3</v>
      </c>
      <c r="M24" s="562">
        <f t="shared" si="6"/>
        <v>1.0339884349716943</v>
      </c>
      <c r="N24" s="572"/>
    </row>
    <row r="25" spans="1:14" s="606" customFormat="1" ht="15" customHeight="1">
      <c r="A25" s="463" t="s">
        <v>31</v>
      </c>
      <c r="B25" s="107">
        <v>47.76</v>
      </c>
      <c r="C25" s="685">
        <v>47.7</v>
      </c>
      <c r="D25" s="362">
        <f t="shared" si="0"/>
        <v>5.9999999999995168E-2</v>
      </c>
      <c r="E25" s="363">
        <f t="shared" si="1"/>
        <v>1.0012578616352201</v>
      </c>
      <c r="F25" s="268">
        <v>42.07</v>
      </c>
      <c r="G25" s="686">
        <v>42.07</v>
      </c>
      <c r="H25" s="495">
        <f t="shared" si="2"/>
        <v>0</v>
      </c>
      <c r="I25" s="239">
        <f t="shared" si="3"/>
        <v>5.6899999999999977</v>
      </c>
      <c r="J25" s="279">
        <f t="shared" si="4"/>
        <v>1.1352507725219871</v>
      </c>
      <c r="K25" s="107">
        <v>47.79</v>
      </c>
      <c r="L25" s="411">
        <f t="shared" si="5"/>
        <v>-3.0000000000001137E-2</v>
      </c>
      <c r="M25" s="379">
        <f t="shared" si="6"/>
        <v>0.99937225360954174</v>
      </c>
      <c r="N25" s="96"/>
    </row>
    <row r="26" spans="1:14" ht="15" customHeight="1">
      <c r="A26" s="465" t="s">
        <v>34</v>
      </c>
      <c r="B26" s="93">
        <v>31</v>
      </c>
      <c r="C26" s="689">
        <v>31</v>
      </c>
      <c r="D26" s="368">
        <f t="shared" si="0"/>
        <v>0</v>
      </c>
      <c r="E26" s="369">
        <f t="shared" si="1"/>
        <v>1</v>
      </c>
      <c r="F26" s="271">
        <v>24.12</v>
      </c>
      <c r="G26" s="690">
        <v>24.12</v>
      </c>
      <c r="H26" s="496">
        <f t="shared" si="2"/>
        <v>0</v>
      </c>
      <c r="I26" s="180">
        <f t="shared" si="3"/>
        <v>6.879999999999999</v>
      </c>
      <c r="J26" s="282">
        <f t="shared" si="4"/>
        <v>1.285240464344942</v>
      </c>
      <c r="K26" s="93">
        <v>27.97</v>
      </c>
      <c r="L26" s="490">
        <f t="shared" si="5"/>
        <v>3.0300000000000011</v>
      </c>
      <c r="M26" s="438">
        <f t="shared" si="6"/>
        <v>1.1083303539506615</v>
      </c>
      <c r="N26" s="92"/>
    </row>
    <row r="27" spans="1:14" ht="15" customHeight="1">
      <c r="A27" s="600" t="s">
        <v>95</v>
      </c>
      <c r="B27" s="597">
        <f>B25-B26</f>
        <v>16.759999999999998</v>
      </c>
      <c r="C27" s="697">
        <v>16.700000000000003</v>
      </c>
      <c r="D27" s="601">
        <f>B27-C27</f>
        <v>5.9999999999995168E-2</v>
      </c>
      <c r="E27" s="585">
        <f>B27/C27</f>
        <v>1.0035928143712571</v>
      </c>
      <c r="F27" s="597">
        <f>F25-F26</f>
        <v>17.95</v>
      </c>
      <c r="G27" s="599">
        <v>17.95</v>
      </c>
      <c r="H27" s="602">
        <f>F27-G27</f>
        <v>0</v>
      </c>
      <c r="I27" s="603">
        <f>B27-F27</f>
        <v>-1.1900000000000013</v>
      </c>
      <c r="J27" s="604">
        <f>B27/F27</f>
        <v>0.93370473537604448</v>
      </c>
      <c r="K27" s="597">
        <v>19.300000000000004</v>
      </c>
      <c r="L27" s="605">
        <f>B27-K27</f>
        <v>-2.5400000000000063</v>
      </c>
      <c r="M27" s="589">
        <f>B27/K27</f>
        <v>0.86839378238341935</v>
      </c>
      <c r="N27" s="606"/>
    </row>
    <row r="29" spans="1:14" s="280" customFormat="1" ht="15.6">
      <c r="A29" s="2" t="s">
        <v>175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46.2">
      <c r="A31" s="461" t="s">
        <v>65</v>
      </c>
      <c r="B31" s="316" t="s">
        <v>320</v>
      </c>
      <c r="C31" s="356" t="s">
        <v>339</v>
      </c>
      <c r="D31" s="357" t="s">
        <v>340</v>
      </c>
      <c r="E31" s="358" t="s">
        <v>341</v>
      </c>
      <c r="F31" s="316" t="s">
        <v>321</v>
      </c>
      <c r="G31" s="113" t="s">
        <v>342</v>
      </c>
      <c r="H31" s="492" t="s">
        <v>343</v>
      </c>
      <c r="I31" s="484" t="s">
        <v>120</v>
      </c>
      <c r="J31" s="114" t="s">
        <v>121</v>
      </c>
      <c r="K31" s="318" t="s">
        <v>176</v>
      </c>
      <c r="L31" s="410" t="s">
        <v>141</v>
      </c>
      <c r="M31" s="385" t="s">
        <v>142</v>
      </c>
      <c r="N31" s="280"/>
    </row>
    <row r="32" spans="1:14" ht="15" customHeight="1">
      <c r="A32" s="462"/>
      <c r="B32" s="317" t="s">
        <v>15</v>
      </c>
      <c r="C32" s="20" t="s">
        <v>15</v>
      </c>
      <c r="D32" s="359" t="s">
        <v>15</v>
      </c>
      <c r="E32" s="360" t="s">
        <v>1</v>
      </c>
      <c r="F32" s="317" t="s">
        <v>15</v>
      </c>
      <c r="G32" s="27" t="s">
        <v>15</v>
      </c>
      <c r="H32" s="493" t="s">
        <v>15</v>
      </c>
      <c r="I32" s="6" t="s">
        <v>15</v>
      </c>
      <c r="J32" s="6" t="s">
        <v>1</v>
      </c>
      <c r="K32" s="320" t="s">
        <v>15</v>
      </c>
      <c r="L32" s="375" t="s">
        <v>15</v>
      </c>
      <c r="M32" s="386" t="s">
        <v>1</v>
      </c>
    </row>
    <row r="33" spans="1:14" ht="15" customHeight="1">
      <c r="A33" s="463" t="s">
        <v>16</v>
      </c>
      <c r="B33" s="102">
        <v>161.71</v>
      </c>
      <c r="C33" s="683">
        <v>159.61000000000001</v>
      </c>
      <c r="D33" s="441">
        <f>B33-C33</f>
        <v>2.0999999999999943</v>
      </c>
      <c r="E33" s="442">
        <f>B33/C33</f>
        <v>1.013157070359</v>
      </c>
      <c r="F33" s="266">
        <v>146.16999999999999</v>
      </c>
      <c r="G33" s="684">
        <v>147.5</v>
      </c>
      <c r="H33" s="494">
        <f>F33-G33</f>
        <v>-1.3300000000000125</v>
      </c>
      <c r="I33" s="269">
        <f>B33-F33</f>
        <v>15.54000000000002</v>
      </c>
      <c r="J33" s="278">
        <f>B33/F33</f>
        <v>1.1063145652322639</v>
      </c>
      <c r="K33" s="102">
        <v>160.05000000000001</v>
      </c>
      <c r="L33" s="489">
        <f>B33-K33</f>
        <v>1.6599999999999966</v>
      </c>
      <c r="M33" s="377">
        <f>B33/K33</f>
        <v>1.0103717588253671</v>
      </c>
    </row>
    <row r="34" spans="1:14" ht="15" customHeight="1">
      <c r="A34" s="463" t="s">
        <v>17</v>
      </c>
      <c r="B34" s="107">
        <v>60.96</v>
      </c>
      <c r="C34" s="685">
        <v>59.69</v>
      </c>
      <c r="D34" s="362">
        <f t="shared" ref="D34:D53" si="7">B34-C34</f>
        <v>1.2700000000000031</v>
      </c>
      <c r="E34" s="363">
        <f t="shared" ref="E34:E53" si="8">B34/C34</f>
        <v>1.021276595744681</v>
      </c>
      <c r="F34" s="268">
        <v>61.6</v>
      </c>
      <c r="G34" s="686">
        <v>60.96</v>
      </c>
      <c r="H34" s="495">
        <f t="shared" ref="H34:H53" si="9">F34-G34</f>
        <v>0.64000000000000057</v>
      </c>
      <c r="I34" s="239">
        <f t="shared" ref="I34:I53" si="10">B34-F34</f>
        <v>-0.64000000000000057</v>
      </c>
      <c r="J34" s="279">
        <f t="shared" ref="J34:J53" si="11">B34/F34</f>
        <v>0.98961038961038961</v>
      </c>
      <c r="K34" s="107">
        <v>58.27</v>
      </c>
      <c r="L34" s="411">
        <f t="shared" ref="L34:L53" si="12">B34-K34</f>
        <v>2.6899999999999977</v>
      </c>
      <c r="M34" s="379">
        <f t="shared" ref="M34:M53" si="13">B34/K34</f>
        <v>1.0461644070705336</v>
      </c>
    </row>
    <row r="35" spans="1:14" s="3" customFormat="1" ht="15" customHeight="1">
      <c r="A35" s="464" t="s">
        <v>18</v>
      </c>
      <c r="B35" s="348">
        <v>100.75</v>
      </c>
      <c r="C35" s="687">
        <v>99.92</v>
      </c>
      <c r="D35" s="365">
        <f t="shared" si="7"/>
        <v>0.82999999999999829</v>
      </c>
      <c r="E35" s="366">
        <f t="shared" si="8"/>
        <v>1.008306645316253</v>
      </c>
      <c r="F35" s="475">
        <v>84.57</v>
      </c>
      <c r="G35" s="688">
        <v>86.53</v>
      </c>
      <c r="H35" s="504">
        <f t="shared" si="9"/>
        <v>-1.960000000000008</v>
      </c>
      <c r="I35" s="350">
        <f t="shared" si="10"/>
        <v>16.180000000000007</v>
      </c>
      <c r="J35" s="436">
        <f t="shared" si="11"/>
        <v>1.1913207993378268</v>
      </c>
      <c r="K35" s="348">
        <v>101.78</v>
      </c>
      <c r="L35" s="397">
        <f t="shared" si="12"/>
        <v>-1.0300000000000011</v>
      </c>
      <c r="M35" s="381">
        <f t="shared" si="13"/>
        <v>0.9898801336215366</v>
      </c>
      <c r="N35"/>
    </row>
    <row r="36" spans="1:14" s="3" customFormat="1" ht="15" customHeight="1">
      <c r="A36" s="463" t="s">
        <v>19</v>
      </c>
      <c r="B36" s="107">
        <v>57.9</v>
      </c>
      <c r="C36" s="685">
        <v>58</v>
      </c>
      <c r="D36" s="362">
        <f t="shared" si="7"/>
        <v>-0.10000000000000142</v>
      </c>
      <c r="E36" s="363">
        <f t="shared" si="8"/>
        <v>0.99827586206896546</v>
      </c>
      <c r="F36" s="268">
        <v>47.3</v>
      </c>
      <c r="G36" s="686">
        <v>49.3</v>
      </c>
      <c r="H36" s="495">
        <f t="shared" si="9"/>
        <v>-2</v>
      </c>
      <c r="I36" s="239">
        <f t="shared" si="10"/>
        <v>10.600000000000001</v>
      </c>
      <c r="J36" s="279">
        <f t="shared" si="11"/>
        <v>1.2241014799154335</v>
      </c>
      <c r="K36" s="107">
        <v>59.88</v>
      </c>
      <c r="L36" s="411">
        <f t="shared" si="12"/>
        <v>-1.980000000000004</v>
      </c>
      <c r="M36" s="379">
        <f t="shared" si="13"/>
        <v>0.96693386773547085</v>
      </c>
      <c r="N36"/>
    </row>
    <row r="37" spans="1:14" s="3" customFormat="1" ht="15" customHeight="1">
      <c r="A37" s="465" t="s">
        <v>20</v>
      </c>
      <c r="B37" s="93">
        <v>27</v>
      </c>
      <c r="C37" s="689">
        <v>27</v>
      </c>
      <c r="D37" s="368">
        <f t="shared" si="7"/>
        <v>0</v>
      </c>
      <c r="E37" s="369">
        <f t="shared" si="8"/>
        <v>1</v>
      </c>
      <c r="F37" s="271">
        <v>23</v>
      </c>
      <c r="G37" s="690">
        <v>24</v>
      </c>
      <c r="H37" s="496">
        <f t="shared" si="9"/>
        <v>-1</v>
      </c>
      <c r="I37" s="180">
        <f t="shared" si="10"/>
        <v>4</v>
      </c>
      <c r="J37" s="282">
        <f t="shared" si="11"/>
        <v>1.173913043478261</v>
      </c>
      <c r="K37" s="93">
        <v>25.99</v>
      </c>
      <c r="L37" s="490">
        <f t="shared" si="12"/>
        <v>1.0100000000000016</v>
      </c>
      <c r="M37" s="438">
        <f t="shared" si="13"/>
        <v>1.0388611004232398</v>
      </c>
    </row>
    <row r="38" spans="1:14" ht="15" customHeight="1">
      <c r="A38" s="465" t="s">
        <v>24</v>
      </c>
      <c r="B38" s="93">
        <v>29</v>
      </c>
      <c r="C38" s="689">
        <v>29</v>
      </c>
      <c r="D38" s="368">
        <f t="shared" si="7"/>
        <v>0</v>
      </c>
      <c r="E38" s="369">
        <f t="shared" si="8"/>
        <v>1</v>
      </c>
      <c r="F38" s="271">
        <v>22</v>
      </c>
      <c r="G38" s="690">
        <v>23</v>
      </c>
      <c r="H38" s="496">
        <f t="shared" si="9"/>
        <v>-1</v>
      </c>
      <c r="I38" s="180">
        <f t="shared" si="10"/>
        <v>7</v>
      </c>
      <c r="J38" s="282">
        <f t="shared" si="11"/>
        <v>1.3181818181818181</v>
      </c>
      <c r="K38" s="93">
        <v>31.6</v>
      </c>
      <c r="L38" s="490">
        <f t="shared" si="12"/>
        <v>-2.6000000000000014</v>
      </c>
      <c r="M38" s="438">
        <f t="shared" si="13"/>
        <v>0.91772151898734178</v>
      </c>
      <c r="N38" s="3"/>
    </row>
    <row r="39" spans="1:14" s="3" customFormat="1" ht="15" customHeight="1">
      <c r="A39" s="334" t="s">
        <v>48</v>
      </c>
      <c r="B39" s="77">
        <v>1.9</v>
      </c>
      <c r="C39" s="691">
        <v>2</v>
      </c>
      <c r="D39" s="371">
        <f t="shared" si="7"/>
        <v>-0.10000000000000009</v>
      </c>
      <c r="E39" s="372">
        <f t="shared" si="8"/>
        <v>0.95</v>
      </c>
      <c r="F39" s="275">
        <v>2.2999999999999998</v>
      </c>
      <c r="G39" s="692">
        <v>2.2999999999999998</v>
      </c>
      <c r="H39" s="497">
        <f t="shared" si="9"/>
        <v>0</v>
      </c>
      <c r="I39" s="184">
        <f t="shared" si="10"/>
        <v>-0.39999999999999991</v>
      </c>
      <c r="J39" s="283">
        <f t="shared" si="11"/>
        <v>0.82608695652173914</v>
      </c>
      <c r="K39" s="77">
        <v>2.29</v>
      </c>
      <c r="L39" s="491">
        <f t="shared" si="12"/>
        <v>-0.39000000000000012</v>
      </c>
      <c r="M39" s="439">
        <f t="shared" si="13"/>
        <v>0.82969432314410474</v>
      </c>
    </row>
    <row r="40" spans="1:14" s="96" customFormat="1" ht="15" customHeight="1">
      <c r="A40" s="463" t="s">
        <v>23</v>
      </c>
      <c r="B40" s="107">
        <v>3.77</v>
      </c>
      <c r="C40" s="685">
        <v>3.77</v>
      </c>
      <c r="D40" s="362">
        <f t="shared" si="7"/>
        <v>0</v>
      </c>
      <c r="E40" s="363">
        <f t="shared" si="8"/>
        <v>1</v>
      </c>
      <c r="F40" s="268">
        <v>3.9</v>
      </c>
      <c r="G40" s="686">
        <v>4.26</v>
      </c>
      <c r="H40" s="495">
        <f t="shared" si="9"/>
        <v>-0.35999999999999988</v>
      </c>
      <c r="I40" s="239">
        <f t="shared" si="10"/>
        <v>-0.12999999999999989</v>
      </c>
      <c r="J40" s="279">
        <f t="shared" si="11"/>
        <v>0.96666666666666667</v>
      </c>
      <c r="K40" s="107">
        <v>5</v>
      </c>
      <c r="L40" s="411">
        <f t="shared" si="12"/>
        <v>-1.23</v>
      </c>
      <c r="M40" s="379">
        <f t="shared" si="13"/>
        <v>0.754</v>
      </c>
      <c r="N40"/>
    </row>
    <row r="41" spans="1:14" s="3" customFormat="1" ht="15" customHeight="1">
      <c r="A41" s="465" t="s">
        <v>49</v>
      </c>
      <c r="B41" s="93">
        <v>0.01</v>
      </c>
      <c r="C41" s="689">
        <v>0.01</v>
      </c>
      <c r="D41" s="368">
        <f t="shared" si="7"/>
        <v>0</v>
      </c>
      <c r="E41" s="369">
        <f t="shared" si="8"/>
        <v>1</v>
      </c>
      <c r="F41" s="271">
        <v>0.01</v>
      </c>
      <c r="G41" s="690">
        <v>0.01</v>
      </c>
      <c r="H41" s="496">
        <f t="shared" si="9"/>
        <v>0</v>
      </c>
      <c r="I41" s="180">
        <f t="shared" si="10"/>
        <v>0</v>
      </c>
      <c r="J41" s="282">
        <f t="shared" si="11"/>
        <v>1</v>
      </c>
      <c r="K41" s="93">
        <v>0.01</v>
      </c>
      <c r="L41" s="490">
        <f t="shared" si="12"/>
        <v>0</v>
      </c>
      <c r="M41" s="438">
        <f t="shared" si="13"/>
        <v>1</v>
      </c>
    </row>
    <row r="42" spans="1:14" s="3" customFormat="1" ht="15" customHeight="1">
      <c r="A42" s="463" t="s">
        <v>54</v>
      </c>
      <c r="B42" s="107">
        <v>1.5</v>
      </c>
      <c r="C42" s="685">
        <v>1.5</v>
      </c>
      <c r="D42" s="362">
        <f t="shared" si="7"/>
        <v>0</v>
      </c>
      <c r="E42" s="363">
        <f t="shared" si="8"/>
        <v>1</v>
      </c>
      <c r="F42" s="268">
        <v>1.7</v>
      </c>
      <c r="G42" s="686">
        <v>2</v>
      </c>
      <c r="H42" s="495">
        <f t="shared" si="9"/>
        <v>-0.30000000000000004</v>
      </c>
      <c r="I42" s="239">
        <f t="shared" si="10"/>
        <v>-0.19999999999999996</v>
      </c>
      <c r="J42" s="279">
        <f t="shared" si="11"/>
        <v>0.88235294117647056</v>
      </c>
      <c r="K42" s="107">
        <v>2.19</v>
      </c>
      <c r="L42" s="411">
        <f t="shared" si="12"/>
        <v>-0.69</v>
      </c>
      <c r="M42" s="379">
        <f t="shared" si="13"/>
        <v>0.68493150684931503</v>
      </c>
      <c r="N42" s="96"/>
    </row>
    <row r="43" spans="1:14" s="92" customFormat="1" ht="15" customHeight="1">
      <c r="A43" s="465" t="s">
        <v>35</v>
      </c>
      <c r="B43" s="93">
        <v>0</v>
      </c>
      <c r="C43" s="689">
        <v>0</v>
      </c>
      <c r="D43" s="368">
        <f t="shared" si="7"/>
        <v>0</v>
      </c>
      <c r="E43" s="369" t="e">
        <f t="shared" si="8"/>
        <v>#DIV/0!</v>
      </c>
      <c r="F43" s="271">
        <v>0</v>
      </c>
      <c r="G43" s="690">
        <v>0</v>
      </c>
      <c r="H43" s="496">
        <f t="shared" si="9"/>
        <v>0</v>
      </c>
      <c r="I43" s="180">
        <f t="shared" si="10"/>
        <v>0</v>
      </c>
      <c r="J43" s="282" t="e">
        <f t="shared" si="11"/>
        <v>#DIV/0!</v>
      </c>
      <c r="K43" s="93">
        <v>0</v>
      </c>
      <c r="L43" s="490">
        <f t="shared" si="12"/>
        <v>0</v>
      </c>
      <c r="M43" s="438" t="e">
        <f t="shared" si="13"/>
        <v>#DIV/0!</v>
      </c>
      <c r="N43" s="3"/>
    </row>
    <row r="44" spans="1:14" s="92" customFormat="1" ht="15" customHeight="1">
      <c r="A44" s="465" t="s">
        <v>36</v>
      </c>
      <c r="B44" s="93">
        <v>1.5</v>
      </c>
      <c r="C44" s="689">
        <v>1.5</v>
      </c>
      <c r="D44" s="368">
        <f t="shared" si="7"/>
        <v>0</v>
      </c>
      <c r="E44" s="369">
        <f t="shared" si="8"/>
        <v>1</v>
      </c>
      <c r="F44" s="271">
        <v>1.3</v>
      </c>
      <c r="G44" s="690">
        <v>1.3</v>
      </c>
      <c r="H44" s="496">
        <f t="shared" si="9"/>
        <v>0</v>
      </c>
      <c r="I44" s="180">
        <f t="shared" si="10"/>
        <v>0.19999999999999996</v>
      </c>
      <c r="J44" s="282">
        <f t="shared" si="11"/>
        <v>1.1538461538461537</v>
      </c>
      <c r="K44" s="93">
        <v>1.54</v>
      </c>
      <c r="L44" s="490">
        <f t="shared" si="12"/>
        <v>-4.0000000000000036E-2</v>
      </c>
      <c r="M44" s="438">
        <f t="shared" si="13"/>
        <v>0.97402597402597402</v>
      </c>
      <c r="N44" s="3"/>
    </row>
    <row r="45" spans="1:14" s="3" customFormat="1" ht="15" customHeight="1">
      <c r="A45" s="465" t="s">
        <v>29</v>
      </c>
      <c r="B45" s="93">
        <v>0.76</v>
      </c>
      <c r="C45" s="689">
        <v>0.76</v>
      </c>
      <c r="D45" s="368">
        <f t="shared" si="7"/>
        <v>0</v>
      </c>
      <c r="E45" s="369">
        <f t="shared" si="8"/>
        <v>1</v>
      </c>
      <c r="F45" s="271">
        <v>0.89</v>
      </c>
      <c r="G45" s="690">
        <v>0.95</v>
      </c>
      <c r="H45" s="496">
        <f t="shared" si="9"/>
        <v>-5.9999999999999942E-2</v>
      </c>
      <c r="I45" s="180">
        <f t="shared" si="10"/>
        <v>-0.13</v>
      </c>
      <c r="J45" s="282">
        <f t="shared" si="11"/>
        <v>0.8539325842696629</v>
      </c>
      <c r="K45" s="93">
        <v>1.26</v>
      </c>
      <c r="L45" s="490">
        <f t="shared" si="12"/>
        <v>-0.5</v>
      </c>
      <c r="M45" s="438">
        <f t="shared" si="13"/>
        <v>0.60317460317460314</v>
      </c>
      <c r="N45" s="92"/>
    </row>
    <row r="46" spans="1:14" s="96" customFormat="1" ht="15" customHeight="1">
      <c r="A46" s="465" t="s">
        <v>39</v>
      </c>
      <c r="B46" s="93">
        <v>0</v>
      </c>
      <c r="C46" s="689">
        <v>0</v>
      </c>
      <c r="D46" s="368">
        <f t="shared" si="7"/>
        <v>0</v>
      </c>
      <c r="E46" s="369" t="e">
        <f t="shared" si="8"/>
        <v>#DIV/0!</v>
      </c>
      <c r="F46" s="271">
        <v>0</v>
      </c>
      <c r="G46" s="690">
        <v>0</v>
      </c>
      <c r="H46" s="496">
        <f t="shared" si="9"/>
        <v>0</v>
      </c>
      <c r="I46" s="180">
        <f t="shared" si="10"/>
        <v>0</v>
      </c>
      <c r="J46" s="282" t="e">
        <f t="shared" si="11"/>
        <v>#DIV/0!</v>
      </c>
      <c r="K46" s="93">
        <v>0</v>
      </c>
      <c r="L46" s="490">
        <f t="shared" si="12"/>
        <v>0</v>
      </c>
      <c r="M46" s="438" t="e">
        <f t="shared" si="13"/>
        <v>#DIV/0!</v>
      </c>
      <c r="N46" s="92"/>
    </row>
    <row r="47" spans="1:14" s="96" customFormat="1" ht="15" customHeight="1">
      <c r="A47" s="334" t="s">
        <v>22</v>
      </c>
      <c r="B47" s="77">
        <v>1.45</v>
      </c>
      <c r="C47" s="691">
        <v>1.55</v>
      </c>
      <c r="D47" s="371">
        <f t="shared" si="7"/>
        <v>-0.10000000000000009</v>
      </c>
      <c r="E47" s="372">
        <f t="shared" si="8"/>
        <v>0.93548387096774188</v>
      </c>
      <c r="F47" s="275">
        <v>1.8</v>
      </c>
      <c r="G47" s="692">
        <v>1.8</v>
      </c>
      <c r="H47" s="497">
        <f t="shared" si="9"/>
        <v>0</v>
      </c>
      <c r="I47" s="184">
        <f t="shared" si="10"/>
        <v>-0.35000000000000009</v>
      </c>
      <c r="J47" s="283">
        <f t="shared" si="11"/>
        <v>0.80555555555555547</v>
      </c>
      <c r="K47" s="77">
        <v>1.52</v>
      </c>
      <c r="L47" s="491">
        <f t="shared" si="12"/>
        <v>-7.0000000000000062E-2</v>
      </c>
      <c r="M47" s="439">
        <f t="shared" si="13"/>
        <v>0.95394736842105254</v>
      </c>
      <c r="N47" s="3"/>
    </row>
    <row r="48" spans="1:14" s="92" customFormat="1" ht="15" customHeight="1">
      <c r="A48" s="463" t="s">
        <v>25</v>
      </c>
      <c r="B48" s="107">
        <v>0.05</v>
      </c>
      <c r="C48" s="685">
        <v>0.05</v>
      </c>
      <c r="D48" s="362">
        <f t="shared" si="7"/>
        <v>0</v>
      </c>
      <c r="E48" s="363">
        <f t="shared" si="8"/>
        <v>1</v>
      </c>
      <c r="F48" s="268">
        <v>0.05</v>
      </c>
      <c r="G48" s="686">
        <v>0.05</v>
      </c>
      <c r="H48" s="495">
        <f t="shared" si="9"/>
        <v>0</v>
      </c>
      <c r="I48" s="239">
        <f t="shared" si="10"/>
        <v>0</v>
      </c>
      <c r="J48" s="279">
        <f t="shared" si="11"/>
        <v>1</v>
      </c>
      <c r="K48" s="107">
        <v>0.08</v>
      </c>
      <c r="L48" s="411">
        <f t="shared" si="12"/>
        <v>-0.03</v>
      </c>
      <c r="M48" s="379">
        <f t="shared" si="13"/>
        <v>0.625</v>
      </c>
      <c r="N48" s="96"/>
    </row>
    <row r="49" spans="1:14" s="606" customFormat="1" ht="15" customHeight="1">
      <c r="A49" s="555" t="s">
        <v>104</v>
      </c>
      <c r="B49" s="564">
        <f>B33-B48</f>
        <v>161.66</v>
      </c>
      <c r="C49" s="693">
        <v>159.56</v>
      </c>
      <c r="D49" s="565">
        <f t="shared" si="7"/>
        <v>2.0999999999999943</v>
      </c>
      <c r="E49" s="557">
        <f t="shared" si="8"/>
        <v>1.0131611932815241</v>
      </c>
      <c r="F49" s="566">
        <f>F33-F48</f>
        <v>146.11999999999998</v>
      </c>
      <c r="G49" s="694">
        <v>147.44999999999999</v>
      </c>
      <c r="H49" s="568">
        <f t="shared" si="9"/>
        <v>-1.3300000000000125</v>
      </c>
      <c r="I49" s="569">
        <f t="shared" si="10"/>
        <v>15.54000000000002</v>
      </c>
      <c r="J49" s="570">
        <f t="shared" si="11"/>
        <v>1.1063509444292363</v>
      </c>
      <c r="K49" s="564">
        <f>K33-K48</f>
        <v>159.97</v>
      </c>
      <c r="L49" s="571">
        <f t="shared" si="12"/>
        <v>1.6899999999999977</v>
      </c>
      <c r="M49" s="562">
        <f t="shared" si="13"/>
        <v>1.0105644808401575</v>
      </c>
      <c r="N49" s="555"/>
    </row>
    <row r="50" spans="1:14" ht="15" customHeight="1">
      <c r="A50" s="572" t="s">
        <v>105</v>
      </c>
      <c r="B50" s="556">
        <f>B48/B33</f>
        <v>3.0919547337826975E-4</v>
      </c>
      <c r="C50" s="695">
        <v>3.1326357997619195E-4</v>
      </c>
      <c r="D50" s="557">
        <f t="shared" si="7"/>
        <v>-4.0681065979221963E-6</v>
      </c>
      <c r="E50" s="557">
        <f t="shared" si="8"/>
        <v>0.98701379011811274</v>
      </c>
      <c r="F50" s="573">
        <f>F48/F33</f>
        <v>3.4206745570226454E-4</v>
      </c>
      <c r="G50" s="696">
        <v>3.3898305084745765E-4</v>
      </c>
      <c r="H50" s="570">
        <f t="shared" si="9"/>
        <v>3.0844048548068917E-6</v>
      </c>
      <c r="I50" s="559">
        <f t="shared" si="10"/>
        <v>-3.2871982323994789E-5</v>
      </c>
      <c r="J50" s="570">
        <f t="shared" si="11"/>
        <v>0.90390204687403364</v>
      </c>
      <c r="K50" s="556">
        <f>K48/K33</f>
        <v>4.9984379881287092E-4</v>
      </c>
      <c r="L50" s="574">
        <f t="shared" si="12"/>
        <v>-1.9064832543460116E-4</v>
      </c>
      <c r="M50" s="562">
        <f t="shared" si="13"/>
        <v>0.61858419392740105</v>
      </c>
      <c r="N50" s="572"/>
    </row>
    <row r="51" spans="1:14" ht="15" customHeight="1">
      <c r="A51" s="463" t="s">
        <v>31</v>
      </c>
      <c r="B51" s="107">
        <v>29.45</v>
      </c>
      <c r="C51" s="685">
        <v>28.95</v>
      </c>
      <c r="D51" s="362">
        <f t="shared" si="7"/>
        <v>0.5</v>
      </c>
      <c r="E51" s="363">
        <f t="shared" si="8"/>
        <v>1.0172711571675301</v>
      </c>
      <c r="F51" s="268">
        <v>24.26</v>
      </c>
      <c r="G51" s="686">
        <v>24.26</v>
      </c>
      <c r="H51" s="495">
        <f t="shared" si="9"/>
        <v>0</v>
      </c>
      <c r="I51" s="239">
        <f t="shared" si="10"/>
        <v>5.1899999999999977</v>
      </c>
      <c r="J51" s="279">
        <f t="shared" si="11"/>
        <v>1.2139323990107171</v>
      </c>
      <c r="K51" s="107">
        <v>27.16</v>
      </c>
      <c r="L51" s="411">
        <f t="shared" si="12"/>
        <v>2.2899999999999991</v>
      </c>
      <c r="M51" s="379">
        <f t="shared" si="13"/>
        <v>1.0843151693667157</v>
      </c>
      <c r="N51" s="96"/>
    </row>
    <row r="52" spans="1:14" ht="15" customHeight="1">
      <c r="A52" s="465" t="s">
        <v>34</v>
      </c>
      <c r="B52" s="93">
        <v>25</v>
      </c>
      <c r="C52" s="689">
        <v>24.5</v>
      </c>
      <c r="D52" s="368">
        <f t="shared" si="7"/>
        <v>0.5</v>
      </c>
      <c r="E52" s="369">
        <f t="shared" si="8"/>
        <v>1.0204081632653061</v>
      </c>
      <c r="F52" s="271">
        <v>18.5</v>
      </c>
      <c r="G52" s="690">
        <v>18.5</v>
      </c>
      <c r="H52" s="496">
        <f t="shared" si="9"/>
        <v>0</v>
      </c>
      <c r="I52" s="180">
        <f t="shared" si="10"/>
        <v>6.5</v>
      </c>
      <c r="J52" s="282">
        <f t="shared" si="11"/>
        <v>1.3513513513513513</v>
      </c>
      <c r="K52" s="93">
        <v>21.33</v>
      </c>
      <c r="L52" s="490">
        <f t="shared" si="12"/>
        <v>3.6700000000000017</v>
      </c>
      <c r="M52" s="438">
        <f t="shared" si="13"/>
        <v>1.1720581340834506</v>
      </c>
      <c r="N52" s="92"/>
    </row>
    <row r="53" spans="1:14" s="177" customFormat="1" ht="15" customHeight="1">
      <c r="A53" s="600" t="s">
        <v>95</v>
      </c>
      <c r="B53" s="597">
        <f>B51-B52</f>
        <v>4.4499999999999993</v>
      </c>
      <c r="C53" s="697">
        <v>4.4499999999999993</v>
      </c>
      <c r="D53" s="601">
        <f t="shared" si="7"/>
        <v>0</v>
      </c>
      <c r="E53" s="585">
        <f t="shared" si="8"/>
        <v>1</v>
      </c>
      <c r="F53" s="597">
        <f>F51-F52</f>
        <v>5.7600000000000016</v>
      </c>
      <c r="G53" s="599">
        <v>5.7600000000000016</v>
      </c>
      <c r="H53" s="602">
        <f t="shared" si="9"/>
        <v>0</v>
      </c>
      <c r="I53" s="603">
        <f t="shared" si="10"/>
        <v>-1.3100000000000023</v>
      </c>
      <c r="J53" s="604">
        <f t="shared" si="11"/>
        <v>0.77256944444444409</v>
      </c>
      <c r="K53" s="597">
        <f>K51-K52</f>
        <v>5.8300000000000018</v>
      </c>
      <c r="L53" s="605">
        <f t="shared" si="12"/>
        <v>-1.3800000000000026</v>
      </c>
      <c r="M53" s="589">
        <f t="shared" si="13"/>
        <v>0.76329331046312143</v>
      </c>
      <c r="N53" s="606"/>
    </row>
    <row r="55" spans="1:14" ht="15.6">
      <c r="A55" s="2" t="s">
        <v>177</v>
      </c>
    </row>
    <row r="56" spans="1:1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4" ht="46.2">
      <c r="A57" s="461" t="s">
        <v>50</v>
      </c>
      <c r="B57" s="316" t="s">
        <v>322</v>
      </c>
      <c r="C57" s="356" t="s">
        <v>344</v>
      </c>
      <c r="D57" s="357" t="s">
        <v>345</v>
      </c>
      <c r="E57" s="358" t="s">
        <v>346</v>
      </c>
      <c r="F57" s="316" t="s">
        <v>323</v>
      </c>
      <c r="G57" s="113" t="s">
        <v>347</v>
      </c>
      <c r="H57" s="492" t="s">
        <v>348</v>
      </c>
      <c r="I57" s="484" t="s">
        <v>122</v>
      </c>
      <c r="J57" s="114" t="s">
        <v>123</v>
      </c>
      <c r="K57" s="318" t="s">
        <v>178</v>
      </c>
      <c r="L57" s="374" t="s">
        <v>145</v>
      </c>
      <c r="M57" s="385" t="s">
        <v>146</v>
      </c>
      <c r="N57" s="177"/>
    </row>
    <row r="58" spans="1:14" ht="15" customHeight="1">
      <c r="A58" s="462"/>
      <c r="B58" s="317" t="s">
        <v>15</v>
      </c>
      <c r="C58" s="20" t="s">
        <v>15</v>
      </c>
      <c r="D58" s="359" t="s">
        <v>15</v>
      </c>
      <c r="E58" s="360" t="s">
        <v>1</v>
      </c>
      <c r="F58" s="317" t="s">
        <v>15</v>
      </c>
      <c r="G58" s="27" t="s">
        <v>15</v>
      </c>
      <c r="H58" s="493" t="s">
        <v>15</v>
      </c>
      <c r="I58" s="6" t="s">
        <v>15</v>
      </c>
      <c r="J58" s="6" t="s">
        <v>1</v>
      </c>
      <c r="K58" s="320" t="s">
        <v>15</v>
      </c>
      <c r="L58" s="375" t="s">
        <v>15</v>
      </c>
      <c r="M58" s="386" t="s">
        <v>1</v>
      </c>
    </row>
    <row r="59" spans="1:14" s="3" customFormat="1" ht="15" customHeight="1">
      <c r="A59" s="463" t="s">
        <v>16</v>
      </c>
      <c r="B59" s="102">
        <v>153.97999999999999</v>
      </c>
      <c r="C59" s="683">
        <v>152.32</v>
      </c>
      <c r="D59" s="441">
        <f>B59-C59</f>
        <v>1.6599999999999966</v>
      </c>
      <c r="E59" s="442">
        <f>B59/C59</f>
        <v>1.0108981092436975</v>
      </c>
      <c r="F59" s="266">
        <v>147.55000000000001</v>
      </c>
      <c r="G59" s="684">
        <v>146.26</v>
      </c>
      <c r="H59" s="494">
        <f>F59-G59</f>
        <v>1.2900000000000205</v>
      </c>
      <c r="I59" s="269">
        <f>B59-F59</f>
        <v>6.4299999999999784</v>
      </c>
      <c r="J59" s="278">
        <f>B59/F59</f>
        <v>1.0435784479837342</v>
      </c>
      <c r="K59" s="102">
        <v>135.56</v>
      </c>
      <c r="L59" s="489">
        <f>B59-K59</f>
        <v>18.419999999999987</v>
      </c>
      <c r="M59" s="377">
        <f>B59/K59</f>
        <v>1.1358807907937443</v>
      </c>
      <c r="N59"/>
    </row>
    <row r="60" spans="1:14" s="3" customFormat="1" ht="15" customHeight="1">
      <c r="A60" s="463" t="s">
        <v>17</v>
      </c>
      <c r="B60" s="107">
        <v>1.27</v>
      </c>
      <c r="C60" s="685">
        <v>1.27</v>
      </c>
      <c r="D60" s="362">
        <f t="shared" ref="D60:D79" si="14">B60-C60</f>
        <v>0</v>
      </c>
      <c r="E60" s="363">
        <f t="shared" ref="E60:E79" si="15">B60/C60</f>
        <v>1</v>
      </c>
      <c r="F60" s="268">
        <v>1.02</v>
      </c>
      <c r="G60" s="686">
        <v>1.02</v>
      </c>
      <c r="H60" s="495">
        <f t="shared" ref="H60:H79" si="16">F60-G60</f>
        <v>0</v>
      </c>
      <c r="I60" s="239">
        <f t="shared" ref="I60:I79" si="17">B60-F60</f>
        <v>0.25</v>
      </c>
      <c r="J60" s="279">
        <f t="shared" ref="J60:J79" si="18">B60/F60</f>
        <v>1.2450980392156863</v>
      </c>
      <c r="K60" s="107">
        <v>1.45</v>
      </c>
      <c r="L60" s="411">
        <f t="shared" ref="L60:L79" si="19">B60-K60</f>
        <v>-0.17999999999999994</v>
      </c>
      <c r="M60" s="379">
        <f t="shared" ref="M60:M79" si="20">B60/K60</f>
        <v>0.87586206896551733</v>
      </c>
      <c r="N60"/>
    </row>
    <row r="61" spans="1:14" s="3" customFormat="1" ht="15" customHeight="1">
      <c r="A61" s="464" t="s">
        <v>18</v>
      </c>
      <c r="B61" s="348">
        <v>152.71</v>
      </c>
      <c r="C61" s="687">
        <v>151.05000000000001</v>
      </c>
      <c r="D61" s="365">
        <f t="shared" si="14"/>
        <v>1.6599999999999966</v>
      </c>
      <c r="E61" s="366">
        <f t="shared" si="15"/>
        <v>1.0109897384971864</v>
      </c>
      <c r="F61" s="475">
        <v>146.54</v>
      </c>
      <c r="G61" s="688">
        <v>145.25</v>
      </c>
      <c r="H61" s="504">
        <f t="shared" si="16"/>
        <v>1.289999999999992</v>
      </c>
      <c r="I61" s="350">
        <f t="shared" si="17"/>
        <v>6.1700000000000159</v>
      </c>
      <c r="J61" s="436">
        <f t="shared" si="18"/>
        <v>1.042104544834175</v>
      </c>
      <c r="K61" s="348">
        <v>134.11000000000001</v>
      </c>
      <c r="L61" s="397">
        <f t="shared" si="19"/>
        <v>18.599999999999994</v>
      </c>
      <c r="M61" s="381">
        <f t="shared" si="20"/>
        <v>1.1386921184102601</v>
      </c>
      <c r="N61"/>
    </row>
    <row r="62" spans="1:14" ht="15" customHeight="1">
      <c r="A62" s="463" t="s">
        <v>19</v>
      </c>
      <c r="B62" s="107">
        <v>1.01</v>
      </c>
      <c r="C62" s="685">
        <v>0.71</v>
      </c>
      <c r="D62" s="362">
        <f t="shared" si="14"/>
        <v>0.30000000000000004</v>
      </c>
      <c r="E62" s="363">
        <f t="shared" si="15"/>
        <v>1.4225352112676057</v>
      </c>
      <c r="F62" s="268">
        <v>1.01</v>
      </c>
      <c r="G62" s="686">
        <v>0.51</v>
      </c>
      <c r="H62" s="495">
        <f t="shared" si="16"/>
        <v>0.5</v>
      </c>
      <c r="I62" s="239">
        <f t="shared" si="17"/>
        <v>0</v>
      </c>
      <c r="J62" s="279">
        <f t="shared" si="18"/>
        <v>1</v>
      </c>
      <c r="K62" s="107">
        <v>0.87</v>
      </c>
      <c r="L62" s="411">
        <f t="shared" si="19"/>
        <v>0.14000000000000001</v>
      </c>
      <c r="M62" s="379">
        <f t="shared" si="20"/>
        <v>1.1609195402298851</v>
      </c>
    </row>
    <row r="63" spans="1:14" s="3" customFormat="1" ht="15" customHeight="1">
      <c r="A63" s="465" t="s">
        <v>20</v>
      </c>
      <c r="B63" s="93">
        <v>0.01</v>
      </c>
      <c r="C63" s="689">
        <v>0.01</v>
      </c>
      <c r="D63" s="368">
        <f t="shared" si="14"/>
        <v>0</v>
      </c>
      <c r="E63" s="369">
        <f t="shared" si="15"/>
        <v>1</v>
      </c>
      <c r="F63" s="271">
        <v>0.01</v>
      </c>
      <c r="G63" s="690">
        <v>0.01</v>
      </c>
      <c r="H63" s="496">
        <f t="shared" si="16"/>
        <v>0</v>
      </c>
      <c r="I63" s="180">
        <f t="shared" si="17"/>
        <v>0</v>
      </c>
      <c r="J63" s="282">
        <f t="shared" si="18"/>
        <v>1</v>
      </c>
      <c r="K63" s="93">
        <v>0</v>
      </c>
      <c r="L63" s="490">
        <f t="shared" si="19"/>
        <v>0.01</v>
      </c>
      <c r="M63" s="438" t="e">
        <f t="shared" si="20"/>
        <v>#DIV/0!</v>
      </c>
    </row>
    <row r="64" spans="1:14" s="96" customFormat="1" ht="15" customHeight="1">
      <c r="A64" s="465" t="s">
        <v>24</v>
      </c>
      <c r="B64" s="93">
        <v>1</v>
      </c>
      <c r="C64" s="689">
        <v>0.7</v>
      </c>
      <c r="D64" s="368">
        <f t="shared" si="14"/>
        <v>0.30000000000000004</v>
      </c>
      <c r="E64" s="369">
        <f t="shared" si="15"/>
        <v>1.4285714285714286</v>
      </c>
      <c r="F64" s="271">
        <v>1</v>
      </c>
      <c r="G64" s="690">
        <v>0.5</v>
      </c>
      <c r="H64" s="496">
        <f t="shared" si="16"/>
        <v>0.5</v>
      </c>
      <c r="I64" s="180">
        <f t="shared" si="17"/>
        <v>0</v>
      </c>
      <c r="J64" s="282">
        <f t="shared" si="18"/>
        <v>1</v>
      </c>
      <c r="K64" s="93">
        <v>0.85</v>
      </c>
      <c r="L64" s="490">
        <f t="shared" si="19"/>
        <v>0.15000000000000002</v>
      </c>
      <c r="M64" s="438">
        <f t="shared" si="20"/>
        <v>1.1764705882352942</v>
      </c>
      <c r="N64" s="3"/>
    </row>
    <row r="65" spans="1:14" s="3" customFormat="1" ht="15" customHeight="1">
      <c r="A65" s="334" t="s">
        <v>48</v>
      </c>
      <c r="B65" s="77">
        <v>0</v>
      </c>
      <c r="C65" s="691">
        <v>0</v>
      </c>
      <c r="D65" s="371">
        <f t="shared" si="14"/>
        <v>0</v>
      </c>
      <c r="E65" s="372" t="e">
        <f t="shared" si="15"/>
        <v>#DIV/0!</v>
      </c>
      <c r="F65" s="275">
        <v>0</v>
      </c>
      <c r="G65" s="692">
        <v>0</v>
      </c>
      <c r="H65" s="497">
        <f t="shared" si="16"/>
        <v>0</v>
      </c>
      <c r="I65" s="184">
        <f t="shared" si="17"/>
        <v>0</v>
      </c>
      <c r="J65" s="283" t="e">
        <f t="shared" si="18"/>
        <v>#DIV/0!</v>
      </c>
      <c r="K65" s="77">
        <v>0</v>
      </c>
      <c r="L65" s="491">
        <f t="shared" si="19"/>
        <v>0</v>
      </c>
      <c r="M65" s="439" t="e">
        <f t="shared" si="20"/>
        <v>#DIV/0!</v>
      </c>
    </row>
    <row r="66" spans="1:14" s="3" customFormat="1" ht="15" customHeight="1">
      <c r="A66" s="463" t="s">
        <v>23</v>
      </c>
      <c r="B66" s="107">
        <v>90.1</v>
      </c>
      <c r="C66" s="685">
        <v>88.1</v>
      </c>
      <c r="D66" s="362">
        <f t="shared" si="14"/>
        <v>2</v>
      </c>
      <c r="E66" s="363">
        <f t="shared" si="15"/>
        <v>1.0227014755959138</v>
      </c>
      <c r="F66" s="268">
        <v>86.8</v>
      </c>
      <c r="G66" s="686">
        <v>85.8</v>
      </c>
      <c r="H66" s="495">
        <f t="shared" si="16"/>
        <v>1</v>
      </c>
      <c r="I66" s="239">
        <f t="shared" si="17"/>
        <v>3.2999999999999972</v>
      </c>
      <c r="J66" s="279">
        <f t="shared" si="18"/>
        <v>1.0380184331797235</v>
      </c>
      <c r="K66" s="107">
        <v>80.41</v>
      </c>
      <c r="L66" s="411">
        <f t="shared" si="19"/>
        <v>9.6899999999999977</v>
      </c>
      <c r="M66" s="379">
        <f t="shared" si="20"/>
        <v>1.1205073995771671</v>
      </c>
      <c r="N66"/>
    </row>
    <row r="67" spans="1:14" s="92" customFormat="1" ht="15" customHeight="1">
      <c r="A67" s="465" t="s">
        <v>49</v>
      </c>
      <c r="B67" s="93">
        <v>9.6999999999999993</v>
      </c>
      <c r="C67" s="689">
        <v>9.6999999999999993</v>
      </c>
      <c r="D67" s="368">
        <f t="shared" si="14"/>
        <v>0</v>
      </c>
      <c r="E67" s="369">
        <f t="shared" si="15"/>
        <v>1</v>
      </c>
      <c r="F67" s="271">
        <v>9.4</v>
      </c>
      <c r="G67" s="690">
        <v>9.4</v>
      </c>
      <c r="H67" s="496">
        <f t="shared" si="16"/>
        <v>0</v>
      </c>
      <c r="I67" s="180">
        <f t="shared" si="17"/>
        <v>0.29999999999999893</v>
      </c>
      <c r="J67" s="282">
        <f t="shared" si="18"/>
        <v>1.0319148936170213</v>
      </c>
      <c r="K67" s="93">
        <v>8.77</v>
      </c>
      <c r="L67" s="490">
        <f t="shared" si="19"/>
        <v>0.92999999999999972</v>
      </c>
      <c r="M67" s="438">
        <f t="shared" si="20"/>
        <v>1.1060433295324972</v>
      </c>
      <c r="N67" s="3"/>
    </row>
    <row r="68" spans="1:14" s="92" customFormat="1" ht="15" customHeight="1">
      <c r="A68" s="463" t="s">
        <v>54</v>
      </c>
      <c r="B68" s="107">
        <v>19.5</v>
      </c>
      <c r="C68" s="685">
        <v>18</v>
      </c>
      <c r="D68" s="362">
        <f t="shared" si="14"/>
        <v>1.5</v>
      </c>
      <c r="E68" s="363">
        <f t="shared" si="15"/>
        <v>1.0833333333333333</v>
      </c>
      <c r="F68" s="268">
        <v>18</v>
      </c>
      <c r="G68" s="686">
        <v>17</v>
      </c>
      <c r="H68" s="495">
        <f t="shared" si="16"/>
        <v>1</v>
      </c>
      <c r="I68" s="239">
        <f t="shared" si="17"/>
        <v>1.5</v>
      </c>
      <c r="J68" s="279">
        <f t="shared" si="18"/>
        <v>1.0833333333333333</v>
      </c>
      <c r="K68" s="107">
        <v>15.02</v>
      </c>
      <c r="L68" s="411">
        <f t="shared" si="19"/>
        <v>4.4800000000000004</v>
      </c>
      <c r="M68" s="379">
        <f t="shared" si="20"/>
        <v>1.2982689747003995</v>
      </c>
      <c r="N68" s="96"/>
    </row>
    <row r="69" spans="1:14" s="3" customFormat="1" ht="15" customHeight="1">
      <c r="A69" s="465" t="s">
        <v>35</v>
      </c>
      <c r="B69" s="93">
        <v>15</v>
      </c>
      <c r="C69" s="689">
        <v>14.5</v>
      </c>
      <c r="D69" s="368">
        <f t="shared" si="14"/>
        <v>0.5</v>
      </c>
      <c r="E69" s="369">
        <f t="shared" si="15"/>
        <v>1.0344827586206897</v>
      </c>
      <c r="F69" s="271">
        <v>15.2</v>
      </c>
      <c r="G69" s="690">
        <v>15.2</v>
      </c>
      <c r="H69" s="496">
        <f t="shared" si="16"/>
        <v>0</v>
      </c>
      <c r="I69" s="180">
        <f t="shared" si="17"/>
        <v>-0.19999999999999929</v>
      </c>
      <c r="J69" s="282">
        <f t="shared" si="18"/>
        <v>0.98684210526315796</v>
      </c>
      <c r="K69" s="93">
        <v>15.17</v>
      </c>
      <c r="L69" s="490">
        <f t="shared" si="19"/>
        <v>-0.16999999999999993</v>
      </c>
      <c r="M69" s="438">
        <f t="shared" si="20"/>
        <v>0.98879367172050103</v>
      </c>
    </row>
    <row r="70" spans="1:14" s="96" customFormat="1" ht="15" customHeight="1">
      <c r="A70" s="465" t="s">
        <v>36</v>
      </c>
      <c r="B70" s="93">
        <v>16.2</v>
      </c>
      <c r="C70" s="689">
        <v>16.2</v>
      </c>
      <c r="D70" s="368">
        <f t="shared" si="14"/>
        <v>0</v>
      </c>
      <c r="E70" s="369">
        <f t="shared" si="15"/>
        <v>1</v>
      </c>
      <c r="F70" s="271">
        <v>16.2</v>
      </c>
      <c r="G70" s="690">
        <v>16.2</v>
      </c>
      <c r="H70" s="496">
        <f t="shared" si="16"/>
        <v>0</v>
      </c>
      <c r="I70" s="180">
        <f t="shared" si="17"/>
        <v>0</v>
      </c>
      <c r="J70" s="282">
        <f t="shared" si="18"/>
        <v>1</v>
      </c>
      <c r="K70" s="93">
        <v>14.57</v>
      </c>
      <c r="L70" s="490">
        <f t="shared" si="19"/>
        <v>1.629999999999999</v>
      </c>
      <c r="M70" s="438">
        <f t="shared" si="20"/>
        <v>1.1118737131091283</v>
      </c>
      <c r="N70" s="3"/>
    </row>
    <row r="71" spans="1:14" s="96" customFormat="1" ht="15" customHeight="1">
      <c r="A71" s="465" t="s">
        <v>29</v>
      </c>
      <c r="B71" s="93">
        <v>15.5</v>
      </c>
      <c r="C71" s="689">
        <v>15.5</v>
      </c>
      <c r="D71" s="368">
        <f t="shared" si="14"/>
        <v>0</v>
      </c>
      <c r="E71" s="369">
        <f t="shared" si="15"/>
        <v>1</v>
      </c>
      <c r="F71" s="271">
        <v>14.1</v>
      </c>
      <c r="G71" s="690">
        <v>14.1</v>
      </c>
      <c r="H71" s="496">
        <f t="shared" si="16"/>
        <v>0</v>
      </c>
      <c r="I71" s="180">
        <f t="shared" si="17"/>
        <v>1.4000000000000004</v>
      </c>
      <c r="J71" s="282">
        <f t="shared" si="18"/>
        <v>1.0992907801418439</v>
      </c>
      <c r="K71" s="93">
        <v>13.48</v>
      </c>
      <c r="L71" s="490">
        <f t="shared" si="19"/>
        <v>2.0199999999999996</v>
      </c>
      <c r="M71" s="438">
        <f t="shared" si="20"/>
        <v>1.1498516320474776</v>
      </c>
      <c r="N71" s="92"/>
    </row>
    <row r="72" spans="1:14" s="92" customFormat="1" ht="15" customHeight="1">
      <c r="A72" s="465" t="s">
        <v>39</v>
      </c>
      <c r="B72" s="93">
        <v>10.199999999999999</v>
      </c>
      <c r="C72" s="689">
        <v>10.199999999999999</v>
      </c>
      <c r="D72" s="368">
        <f t="shared" si="14"/>
        <v>0</v>
      </c>
      <c r="E72" s="369">
        <f t="shared" si="15"/>
        <v>1</v>
      </c>
      <c r="F72" s="271">
        <v>9.8000000000000007</v>
      </c>
      <c r="G72" s="690">
        <v>9.8000000000000007</v>
      </c>
      <c r="H72" s="496">
        <f t="shared" si="16"/>
        <v>0</v>
      </c>
      <c r="I72" s="180">
        <f t="shared" si="17"/>
        <v>0.39999999999999858</v>
      </c>
      <c r="J72" s="282">
        <f t="shared" si="18"/>
        <v>1.0408163265306121</v>
      </c>
      <c r="K72" s="93">
        <v>9.23</v>
      </c>
      <c r="L72" s="490">
        <f t="shared" si="19"/>
        <v>0.96999999999999886</v>
      </c>
      <c r="M72" s="438">
        <f t="shared" si="20"/>
        <v>1.1050920910075839</v>
      </c>
    </row>
    <row r="73" spans="1:14" s="606" customFormat="1" ht="15" customHeight="1">
      <c r="A73" s="334" t="s">
        <v>22</v>
      </c>
      <c r="B73" s="77">
        <v>0.5</v>
      </c>
      <c r="C73" s="691">
        <v>0.5</v>
      </c>
      <c r="D73" s="371">
        <f t="shared" si="14"/>
        <v>0</v>
      </c>
      <c r="E73" s="372">
        <f t="shared" si="15"/>
        <v>1</v>
      </c>
      <c r="F73" s="275">
        <v>1.5</v>
      </c>
      <c r="G73" s="692">
        <v>1.5</v>
      </c>
      <c r="H73" s="497">
        <f t="shared" si="16"/>
        <v>0</v>
      </c>
      <c r="I73" s="184">
        <f t="shared" si="17"/>
        <v>-1</v>
      </c>
      <c r="J73" s="283">
        <f t="shared" si="18"/>
        <v>0.33333333333333331</v>
      </c>
      <c r="K73" s="77">
        <v>0.71</v>
      </c>
      <c r="L73" s="491">
        <f t="shared" si="19"/>
        <v>-0.20999999999999996</v>
      </c>
      <c r="M73" s="439">
        <f t="shared" si="20"/>
        <v>0.70422535211267612</v>
      </c>
      <c r="N73" s="3"/>
    </row>
    <row r="74" spans="1:14" ht="15" customHeight="1">
      <c r="A74" s="463" t="s">
        <v>25</v>
      </c>
      <c r="B74" s="107">
        <v>5</v>
      </c>
      <c r="C74" s="685">
        <v>5</v>
      </c>
      <c r="D74" s="362">
        <f t="shared" si="14"/>
        <v>0</v>
      </c>
      <c r="E74" s="363">
        <f t="shared" si="15"/>
        <v>1</v>
      </c>
      <c r="F74" s="268">
        <v>4</v>
      </c>
      <c r="G74" s="686">
        <v>4</v>
      </c>
      <c r="H74" s="495">
        <f t="shared" si="16"/>
        <v>0</v>
      </c>
      <c r="I74" s="239">
        <f t="shared" si="17"/>
        <v>1</v>
      </c>
      <c r="J74" s="279">
        <f t="shared" si="18"/>
        <v>1.25</v>
      </c>
      <c r="K74" s="107">
        <v>2.46</v>
      </c>
      <c r="L74" s="411">
        <f t="shared" si="19"/>
        <v>2.54</v>
      </c>
      <c r="M74" s="379">
        <f t="shared" si="20"/>
        <v>2.0325203252032522</v>
      </c>
      <c r="N74" s="96"/>
    </row>
    <row r="75" spans="1:14" ht="15" customHeight="1">
      <c r="A75" s="555" t="s">
        <v>106</v>
      </c>
      <c r="B75" s="564">
        <f>B59-B74</f>
        <v>148.97999999999999</v>
      </c>
      <c r="C75" s="693">
        <v>147.32</v>
      </c>
      <c r="D75" s="565">
        <f t="shared" si="14"/>
        <v>1.6599999999999966</v>
      </c>
      <c r="E75" s="557">
        <f t="shared" si="15"/>
        <v>1.0112679880532174</v>
      </c>
      <c r="F75" s="566">
        <f>F59-F74</f>
        <v>143.55000000000001</v>
      </c>
      <c r="G75" s="694">
        <v>142.26</v>
      </c>
      <c r="H75" s="568">
        <f t="shared" si="16"/>
        <v>1.2900000000000205</v>
      </c>
      <c r="I75" s="569">
        <f t="shared" si="17"/>
        <v>5.4299999999999784</v>
      </c>
      <c r="J75" s="570">
        <f t="shared" si="18"/>
        <v>1.0378265412748169</v>
      </c>
      <c r="K75" s="564">
        <f>K59-K74</f>
        <v>133.1</v>
      </c>
      <c r="L75" s="571">
        <f t="shared" si="19"/>
        <v>15.879999999999995</v>
      </c>
      <c r="M75" s="562">
        <f t="shared" si="20"/>
        <v>1.1193087903831704</v>
      </c>
      <c r="N75" s="555"/>
    </row>
    <row r="76" spans="1:14" ht="15" customHeight="1">
      <c r="A76" s="572" t="s">
        <v>107</v>
      </c>
      <c r="B76" s="556">
        <f>B74/B59</f>
        <v>3.2471749577867255E-2</v>
      </c>
      <c r="C76" s="695">
        <v>3.2825630252100842E-2</v>
      </c>
      <c r="D76" s="557">
        <f t="shared" si="14"/>
        <v>-3.5388067423358649E-4</v>
      </c>
      <c r="E76" s="557">
        <f t="shared" si="15"/>
        <v>0.98921937914014801</v>
      </c>
      <c r="F76" s="573">
        <f>F74/F59</f>
        <v>2.7109454422229749E-2</v>
      </c>
      <c r="G76" s="696">
        <v>2.7348557363599073E-2</v>
      </c>
      <c r="H76" s="570">
        <f t="shared" si="16"/>
        <v>-2.3910294136932422E-4</v>
      </c>
      <c r="I76" s="559">
        <f t="shared" si="17"/>
        <v>5.3622951556375059E-3</v>
      </c>
      <c r="J76" s="570">
        <f t="shared" si="18"/>
        <v>1.1978016625535786</v>
      </c>
      <c r="K76" s="556">
        <f>K74/K59</f>
        <v>1.8146946001770432E-2</v>
      </c>
      <c r="L76" s="574">
        <f t="shared" si="19"/>
        <v>1.4324803576096824E-2</v>
      </c>
      <c r="M76" s="562">
        <f t="shared" si="20"/>
        <v>1.7893782003153194</v>
      </c>
      <c r="N76" s="572"/>
    </row>
    <row r="77" spans="1:14" s="177" customFormat="1" ht="15" customHeight="1">
      <c r="A77" s="463" t="s">
        <v>31</v>
      </c>
      <c r="B77" s="107">
        <v>0.35</v>
      </c>
      <c r="C77" s="685">
        <v>0.39</v>
      </c>
      <c r="D77" s="362">
        <f t="shared" si="14"/>
        <v>-4.0000000000000036E-2</v>
      </c>
      <c r="E77" s="363">
        <f t="shared" si="15"/>
        <v>0.89743589743589736</v>
      </c>
      <c r="F77" s="268">
        <v>0.44</v>
      </c>
      <c r="G77" s="686">
        <v>0.44</v>
      </c>
      <c r="H77" s="495">
        <f t="shared" si="16"/>
        <v>0</v>
      </c>
      <c r="I77" s="239">
        <f t="shared" si="17"/>
        <v>-9.0000000000000024E-2</v>
      </c>
      <c r="J77" s="279">
        <f t="shared" si="18"/>
        <v>0.79545454545454541</v>
      </c>
      <c r="K77" s="107">
        <v>0.35</v>
      </c>
      <c r="L77" s="411">
        <f t="shared" si="19"/>
        <v>0</v>
      </c>
      <c r="M77" s="379">
        <f t="shared" si="20"/>
        <v>1</v>
      </c>
      <c r="N77" s="96"/>
    </row>
    <row r="78" spans="1:14" ht="15" customHeight="1">
      <c r="A78" s="465" t="s">
        <v>34</v>
      </c>
      <c r="B78" s="93">
        <v>0.03</v>
      </c>
      <c r="C78" s="689">
        <v>0.03</v>
      </c>
      <c r="D78" s="368">
        <f t="shared" si="14"/>
        <v>0</v>
      </c>
      <c r="E78" s="369">
        <f t="shared" si="15"/>
        <v>1</v>
      </c>
      <c r="F78" s="271">
        <v>0.05</v>
      </c>
      <c r="G78" s="690">
        <v>0.03</v>
      </c>
      <c r="H78" s="496">
        <f t="shared" si="16"/>
        <v>2.0000000000000004E-2</v>
      </c>
      <c r="I78" s="180">
        <f t="shared" si="17"/>
        <v>-2.0000000000000004E-2</v>
      </c>
      <c r="J78" s="282">
        <f t="shared" si="18"/>
        <v>0.6</v>
      </c>
      <c r="K78" s="93">
        <v>0.03</v>
      </c>
      <c r="L78" s="490">
        <f t="shared" si="19"/>
        <v>0</v>
      </c>
      <c r="M78" s="438">
        <f t="shared" si="20"/>
        <v>1</v>
      </c>
      <c r="N78" s="92"/>
    </row>
    <row r="79" spans="1:14" ht="15" customHeight="1">
      <c r="A79" s="600" t="s">
        <v>95</v>
      </c>
      <c r="B79" s="597">
        <f>B77-B78</f>
        <v>0.31999999999999995</v>
      </c>
      <c r="C79" s="697">
        <v>0.36</v>
      </c>
      <c r="D79" s="601">
        <f t="shared" si="14"/>
        <v>-4.0000000000000036E-2</v>
      </c>
      <c r="E79" s="585">
        <f t="shared" si="15"/>
        <v>0.88888888888888884</v>
      </c>
      <c r="F79" s="597">
        <f>F77-F78</f>
        <v>0.39</v>
      </c>
      <c r="G79" s="599">
        <v>0.41000000000000003</v>
      </c>
      <c r="H79" s="602">
        <f t="shared" si="16"/>
        <v>-2.0000000000000018E-2</v>
      </c>
      <c r="I79" s="603">
        <f t="shared" si="17"/>
        <v>-7.0000000000000062E-2</v>
      </c>
      <c r="J79" s="604">
        <f t="shared" si="18"/>
        <v>0.82051282051282037</v>
      </c>
      <c r="K79" s="597">
        <f>K77-K78</f>
        <v>0.31999999999999995</v>
      </c>
      <c r="L79" s="605">
        <f t="shared" si="19"/>
        <v>0</v>
      </c>
      <c r="M79" s="589">
        <f t="shared" si="20"/>
        <v>1</v>
      </c>
      <c r="N79" s="606"/>
    </row>
    <row r="81" spans="1:14" ht="15.6">
      <c r="A81" s="2" t="s">
        <v>179</v>
      </c>
    </row>
    <row r="82" spans="1:14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4" s="3" customFormat="1" ht="46.2">
      <c r="A83" s="461" t="s">
        <v>51</v>
      </c>
      <c r="B83" s="316" t="s">
        <v>324</v>
      </c>
      <c r="C83" s="356" t="s">
        <v>349</v>
      </c>
      <c r="D83" s="357" t="s">
        <v>350</v>
      </c>
      <c r="E83" s="358" t="s">
        <v>351</v>
      </c>
      <c r="F83" s="316" t="s">
        <v>325</v>
      </c>
      <c r="G83" s="113" t="s">
        <v>352</v>
      </c>
      <c r="H83" s="492" t="s">
        <v>353</v>
      </c>
      <c r="I83" s="484" t="s">
        <v>124</v>
      </c>
      <c r="J83" s="114" t="s">
        <v>125</v>
      </c>
      <c r="K83" s="318" t="s">
        <v>180</v>
      </c>
      <c r="L83" s="410" t="s">
        <v>149</v>
      </c>
      <c r="M83" s="385" t="s">
        <v>150</v>
      </c>
      <c r="N83" s="177"/>
    </row>
    <row r="84" spans="1:14" s="3" customFormat="1" ht="15" customHeight="1">
      <c r="A84" s="462"/>
      <c r="B84" s="317" t="s">
        <v>15</v>
      </c>
      <c r="C84" s="20" t="s">
        <v>15</v>
      </c>
      <c r="D84" s="359" t="s">
        <v>15</v>
      </c>
      <c r="E84" s="360" t="s">
        <v>1</v>
      </c>
      <c r="F84" s="317" t="s">
        <v>15</v>
      </c>
      <c r="G84" s="27" t="s">
        <v>15</v>
      </c>
      <c r="H84" s="493" t="s">
        <v>15</v>
      </c>
      <c r="I84" s="6" t="s">
        <v>15</v>
      </c>
      <c r="J84" s="6" t="s">
        <v>1</v>
      </c>
      <c r="K84" s="320" t="s">
        <v>15</v>
      </c>
      <c r="L84" s="375" t="s">
        <v>15</v>
      </c>
      <c r="M84" s="386" t="s">
        <v>1</v>
      </c>
      <c r="N84"/>
    </row>
    <row r="85" spans="1:14" s="3" customFormat="1" ht="15" customHeight="1">
      <c r="A85" s="463" t="s">
        <v>16</v>
      </c>
      <c r="B85" s="102">
        <v>676.92</v>
      </c>
      <c r="C85" s="683">
        <v>671.4</v>
      </c>
      <c r="D85" s="441">
        <f>B85-C85</f>
        <v>5.5199999999999818</v>
      </c>
      <c r="E85" s="442">
        <f>B85/C85</f>
        <v>1.0082216264521895</v>
      </c>
      <c r="F85" s="102">
        <v>652.62</v>
      </c>
      <c r="G85" s="684">
        <v>650.69000000000005</v>
      </c>
      <c r="H85" s="494">
        <f>F85-G85</f>
        <v>1.92999999999995</v>
      </c>
      <c r="I85" s="269">
        <f>B85-F85</f>
        <v>24.299999999999955</v>
      </c>
      <c r="J85" s="278">
        <f>B85/F85</f>
        <v>1.037234531580399</v>
      </c>
      <c r="K85" s="102">
        <v>633.14</v>
      </c>
      <c r="L85" s="489">
        <f>B85-K85</f>
        <v>43.779999999999973</v>
      </c>
      <c r="M85" s="377">
        <f>B85/K85</f>
        <v>1.069147423950469</v>
      </c>
      <c r="N85"/>
    </row>
    <row r="86" spans="1:14" ht="15" customHeight="1">
      <c r="A86" s="463" t="s">
        <v>17</v>
      </c>
      <c r="B86" s="107">
        <v>141.61000000000001</v>
      </c>
      <c r="C86" s="685">
        <v>140.34</v>
      </c>
      <c r="D86" s="362">
        <f t="shared" ref="D86:D105" si="21">B86-C86</f>
        <v>1.2700000000000102</v>
      </c>
      <c r="E86" s="363">
        <f t="shared" ref="E86:E105" si="22">B86/C86</f>
        <v>1.0090494513324784</v>
      </c>
      <c r="F86" s="107">
        <v>138.44</v>
      </c>
      <c r="G86" s="686">
        <v>138.44</v>
      </c>
      <c r="H86" s="495">
        <f t="shared" ref="H86:H105" si="23">F86-G86</f>
        <v>0</v>
      </c>
      <c r="I86" s="239">
        <f t="shared" ref="I86:I105" si="24">B86-F86</f>
        <v>3.1700000000000159</v>
      </c>
      <c r="J86" s="279">
        <f t="shared" ref="J86:J105" si="25">B86/F86</f>
        <v>1.0228980063565445</v>
      </c>
      <c r="K86" s="107">
        <v>138.94999999999999</v>
      </c>
      <c r="L86" s="411">
        <f t="shared" ref="L86:L105" si="26">B86-K86</f>
        <v>2.660000000000025</v>
      </c>
      <c r="M86" s="379">
        <f t="shared" ref="M86:M105" si="27">B86/K86</f>
        <v>1.0191435768261967</v>
      </c>
    </row>
    <row r="87" spans="1:14" s="3" customFormat="1" ht="15" customHeight="1">
      <c r="A87" s="464" t="s">
        <v>18</v>
      </c>
      <c r="B87" s="348">
        <v>535.30999999999995</v>
      </c>
      <c r="C87" s="687">
        <v>531.05999999999995</v>
      </c>
      <c r="D87" s="365">
        <f t="shared" si="21"/>
        <v>4.25</v>
      </c>
      <c r="E87" s="366">
        <f t="shared" si="22"/>
        <v>1.008002862200128</v>
      </c>
      <c r="F87" s="348">
        <v>214.18</v>
      </c>
      <c r="G87" s="688">
        <v>512.25</v>
      </c>
      <c r="H87" s="504">
        <f t="shared" si="23"/>
        <v>-298.07</v>
      </c>
      <c r="I87" s="350">
        <f t="shared" si="24"/>
        <v>321.12999999999994</v>
      </c>
      <c r="J87" s="436">
        <f t="shared" si="25"/>
        <v>2.4993463441964701</v>
      </c>
      <c r="K87" s="348">
        <v>494.19</v>
      </c>
      <c r="L87" s="397">
        <f t="shared" si="26"/>
        <v>41.119999999999948</v>
      </c>
      <c r="M87" s="381">
        <f t="shared" si="27"/>
        <v>1.0832068637568546</v>
      </c>
      <c r="N87"/>
    </row>
    <row r="88" spans="1:14" s="96" customFormat="1" ht="15" customHeight="1">
      <c r="A88" s="463" t="s">
        <v>19</v>
      </c>
      <c r="B88" s="107">
        <v>71.099999999999994</v>
      </c>
      <c r="C88" s="685">
        <v>70.599999999999994</v>
      </c>
      <c r="D88" s="362">
        <f t="shared" si="21"/>
        <v>0.5</v>
      </c>
      <c r="E88" s="363">
        <f t="shared" si="22"/>
        <v>1.0070821529745042</v>
      </c>
      <c r="F88" s="107">
        <v>69.400000000000006</v>
      </c>
      <c r="G88" s="686">
        <v>67.900000000000006</v>
      </c>
      <c r="H88" s="495">
        <f t="shared" si="23"/>
        <v>1.5</v>
      </c>
      <c r="I88" s="239">
        <f t="shared" si="24"/>
        <v>1.6999999999999886</v>
      </c>
      <c r="J88" s="279">
        <f t="shared" si="25"/>
        <v>1.0244956772334293</v>
      </c>
      <c r="K88" s="107">
        <v>65.959999999999994</v>
      </c>
      <c r="L88" s="411">
        <f t="shared" si="26"/>
        <v>5.1400000000000006</v>
      </c>
      <c r="M88" s="379">
        <f t="shared" si="27"/>
        <v>1.0779260157671315</v>
      </c>
      <c r="N88"/>
    </row>
    <row r="89" spans="1:14" s="3" customFormat="1" ht="15" customHeight="1">
      <c r="A89" s="465" t="s">
        <v>20</v>
      </c>
      <c r="B89" s="93">
        <v>8.5</v>
      </c>
      <c r="C89" s="689">
        <v>8</v>
      </c>
      <c r="D89" s="368">
        <f t="shared" si="21"/>
        <v>0.5</v>
      </c>
      <c r="E89" s="369">
        <f t="shared" si="22"/>
        <v>1.0625</v>
      </c>
      <c r="F89" s="93">
        <v>8</v>
      </c>
      <c r="G89" s="690">
        <v>7</v>
      </c>
      <c r="H89" s="496">
        <f t="shared" si="23"/>
        <v>1</v>
      </c>
      <c r="I89" s="180">
        <f t="shared" si="24"/>
        <v>0.5</v>
      </c>
      <c r="J89" s="282">
        <f t="shared" si="25"/>
        <v>1.0625</v>
      </c>
      <c r="K89" s="93">
        <v>7.5</v>
      </c>
      <c r="L89" s="490">
        <f t="shared" si="26"/>
        <v>1</v>
      </c>
      <c r="M89" s="438">
        <f t="shared" si="27"/>
        <v>1.1333333333333333</v>
      </c>
    </row>
    <row r="90" spans="1:14" s="3" customFormat="1" ht="15" customHeight="1">
      <c r="A90" s="465" t="s">
        <v>24</v>
      </c>
      <c r="B90" s="93">
        <v>56</v>
      </c>
      <c r="C90" s="689">
        <v>56</v>
      </c>
      <c r="D90" s="368">
        <f t="shared" si="21"/>
        <v>0</v>
      </c>
      <c r="E90" s="369">
        <f t="shared" si="22"/>
        <v>1</v>
      </c>
      <c r="F90" s="93">
        <v>55</v>
      </c>
      <c r="G90" s="690">
        <v>54.5</v>
      </c>
      <c r="H90" s="496">
        <f t="shared" si="23"/>
        <v>0.5</v>
      </c>
      <c r="I90" s="180">
        <f t="shared" si="24"/>
        <v>1</v>
      </c>
      <c r="J90" s="282">
        <f t="shared" si="25"/>
        <v>1.0181818181818181</v>
      </c>
      <c r="K90" s="93">
        <v>51</v>
      </c>
      <c r="L90" s="490">
        <f t="shared" si="26"/>
        <v>5</v>
      </c>
      <c r="M90" s="438">
        <f t="shared" si="27"/>
        <v>1.0980392156862746</v>
      </c>
    </row>
    <row r="91" spans="1:14" s="92" customFormat="1" ht="15" customHeight="1">
      <c r="A91" s="334" t="s">
        <v>48</v>
      </c>
      <c r="B91" s="77">
        <v>6.6</v>
      </c>
      <c r="C91" s="691">
        <v>6.6</v>
      </c>
      <c r="D91" s="371">
        <f t="shared" si="21"/>
        <v>0</v>
      </c>
      <c r="E91" s="372">
        <f t="shared" si="22"/>
        <v>1</v>
      </c>
      <c r="F91" s="77">
        <v>6.4</v>
      </c>
      <c r="G91" s="692">
        <v>6.4</v>
      </c>
      <c r="H91" s="497">
        <f t="shared" si="23"/>
        <v>0</v>
      </c>
      <c r="I91" s="184">
        <f t="shared" si="24"/>
        <v>0.19999999999999929</v>
      </c>
      <c r="J91" s="283">
        <f t="shared" si="25"/>
        <v>1.0312499999999998</v>
      </c>
      <c r="K91" s="77">
        <v>7.46</v>
      </c>
      <c r="L91" s="491">
        <f t="shared" si="26"/>
        <v>-0.86000000000000032</v>
      </c>
      <c r="M91" s="439">
        <f t="shared" si="27"/>
        <v>0.88471849865951735</v>
      </c>
      <c r="N91" s="3"/>
    </row>
    <row r="92" spans="1:14" s="92" customFormat="1" ht="15" customHeight="1">
      <c r="A92" s="463" t="s">
        <v>23</v>
      </c>
      <c r="B92" s="107">
        <v>162</v>
      </c>
      <c r="C92" s="685">
        <v>158.1</v>
      </c>
      <c r="D92" s="362">
        <f t="shared" si="21"/>
        <v>3.9000000000000057</v>
      </c>
      <c r="E92" s="363">
        <f t="shared" si="22"/>
        <v>1.0246679316888045</v>
      </c>
      <c r="F92" s="107">
        <v>153.69999999999999</v>
      </c>
      <c r="G92" s="686">
        <v>153.6</v>
      </c>
      <c r="H92" s="495">
        <f t="shared" si="23"/>
        <v>9.9999999999994316E-2</v>
      </c>
      <c r="I92" s="239">
        <f t="shared" si="24"/>
        <v>8.3000000000000114</v>
      </c>
      <c r="J92" s="279">
        <f t="shared" si="25"/>
        <v>1.0540013012361744</v>
      </c>
      <c r="K92" s="107">
        <v>147.96</v>
      </c>
      <c r="L92" s="411">
        <f t="shared" si="26"/>
        <v>14.039999999999992</v>
      </c>
      <c r="M92" s="379">
        <f t="shared" si="27"/>
        <v>1.0948905109489051</v>
      </c>
      <c r="N92"/>
    </row>
    <row r="93" spans="1:14" s="3" customFormat="1" ht="15" customHeight="1">
      <c r="A93" s="465" t="s">
        <v>49</v>
      </c>
      <c r="B93" s="93">
        <v>13.6</v>
      </c>
      <c r="C93" s="689">
        <v>13.6</v>
      </c>
      <c r="D93" s="368">
        <f t="shared" si="21"/>
        <v>0</v>
      </c>
      <c r="E93" s="369">
        <f t="shared" si="22"/>
        <v>1</v>
      </c>
      <c r="F93" s="93">
        <v>13.4</v>
      </c>
      <c r="G93" s="690">
        <v>13.4</v>
      </c>
      <c r="H93" s="496">
        <f t="shared" si="23"/>
        <v>0</v>
      </c>
      <c r="I93" s="180">
        <f t="shared" si="24"/>
        <v>0.19999999999999929</v>
      </c>
      <c r="J93" s="282">
        <f t="shared" si="25"/>
        <v>1.0149253731343284</v>
      </c>
      <c r="K93" s="93">
        <v>12.7</v>
      </c>
      <c r="L93" s="490">
        <f t="shared" si="26"/>
        <v>0.90000000000000036</v>
      </c>
      <c r="M93" s="438">
        <f t="shared" si="27"/>
        <v>1.0708661417322836</v>
      </c>
    </row>
    <row r="94" spans="1:14" s="96" customFormat="1" ht="15" customHeight="1">
      <c r="A94" s="463" t="s">
        <v>54</v>
      </c>
      <c r="B94" s="107">
        <v>63.5</v>
      </c>
      <c r="C94" s="685">
        <v>60</v>
      </c>
      <c r="D94" s="362">
        <f t="shared" si="21"/>
        <v>3.5</v>
      </c>
      <c r="E94" s="363">
        <f t="shared" si="22"/>
        <v>1.0583333333333333</v>
      </c>
      <c r="F94" s="107">
        <v>57</v>
      </c>
      <c r="G94" s="686">
        <v>57</v>
      </c>
      <c r="H94" s="495">
        <f t="shared" si="23"/>
        <v>0</v>
      </c>
      <c r="I94" s="239">
        <f t="shared" si="24"/>
        <v>6.5</v>
      </c>
      <c r="J94" s="279">
        <f t="shared" si="25"/>
        <v>1.1140350877192982</v>
      </c>
      <c r="K94" s="107">
        <v>55</v>
      </c>
      <c r="L94" s="411">
        <f t="shared" si="26"/>
        <v>8.5</v>
      </c>
      <c r="M94" s="379">
        <f t="shared" si="27"/>
        <v>1.1545454545454545</v>
      </c>
    </row>
    <row r="95" spans="1:14" s="96" customFormat="1" ht="15" customHeight="1">
      <c r="A95" s="465" t="s">
        <v>35</v>
      </c>
      <c r="B95" s="93">
        <v>11.6</v>
      </c>
      <c r="C95" s="689">
        <v>11.2</v>
      </c>
      <c r="D95" s="368">
        <f t="shared" si="21"/>
        <v>0.40000000000000036</v>
      </c>
      <c r="E95" s="369">
        <f t="shared" si="22"/>
        <v>1.0357142857142858</v>
      </c>
      <c r="F95" s="93">
        <v>11.6</v>
      </c>
      <c r="G95" s="690">
        <v>11.6</v>
      </c>
      <c r="H95" s="496">
        <f t="shared" si="23"/>
        <v>0</v>
      </c>
      <c r="I95" s="180">
        <f t="shared" si="24"/>
        <v>0</v>
      </c>
      <c r="J95" s="282">
        <f t="shared" si="25"/>
        <v>1</v>
      </c>
      <c r="K95" s="93">
        <v>11.6</v>
      </c>
      <c r="L95" s="490">
        <f t="shared" si="26"/>
        <v>0</v>
      </c>
      <c r="M95" s="438">
        <f t="shared" si="27"/>
        <v>1</v>
      </c>
      <c r="N95" s="3"/>
    </row>
    <row r="96" spans="1:14" s="92" customFormat="1" ht="15" customHeight="1">
      <c r="A96" s="465" t="s">
        <v>36</v>
      </c>
      <c r="B96" s="93">
        <v>25</v>
      </c>
      <c r="C96" s="689">
        <v>25</v>
      </c>
      <c r="D96" s="368">
        <f t="shared" si="21"/>
        <v>0</v>
      </c>
      <c r="E96" s="369">
        <f t="shared" si="22"/>
        <v>1</v>
      </c>
      <c r="F96" s="93">
        <v>24.3</v>
      </c>
      <c r="G96" s="690">
        <v>24.3</v>
      </c>
      <c r="H96" s="496">
        <f t="shared" si="23"/>
        <v>0</v>
      </c>
      <c r="I96" s="180">
        <f t="shared" si="24"/>
        <v>0.69999999999999929</v>
      </c>
      <c r="J96" s="282">
        <f t="shared" si="25"/>
        <v>1.0288065843621399</v>
      </c>
      <c r="K96" s="93">
        <v>22.5</v>
      </c>
      <c r="L96" s="490">
        <f t="shared" si="26"/>
        <v>2.5</v>
      </c>
      <c r="M96" s="438">
        <f t="shared" si="27"/>
        <v>1.1111111111111112</v>
      </c>
      <c r="N96" s="3"/>
    </row>
    <row r="97" spans="1:14" s="606" customFormat="1" ht="15" customHeight="1">
      <c r="A97" s="465" t="s">
        <v>29</v>
      </c>
      <c r="B97" s="93">
        <v>36.200000000000003</v>
      </c>
      <c r="C97" s="689">
        <v>36.200000000000003</v>
      </c>
      <c r="D97" s="368">
        <f t="shared" si="21"/>
        <v>0</v>
      </c>
      <c r="E97" s="369">
        <f t="shared" si="22"/>
        <v>1</v>
      </c>
      <c r="F97" s="93">
        <v>35.799999999999997</v>
      </c>
      <c r="G97" s="690">
        <v>35.700000000000003</v>
      </c>
      <c r="H97" s="496">
        <f t="shared" si="23"/>
        <v>9.9999999999994316E-2</v>
      </c>
      <c r="I97" s="180">
        <f t="shared" si="24"/>
        <v>0.40000000000000568</v>
      </c>
      <c r="J97" s="282">
        <f t="shared" si="25"/>
        <v>1.011173184357542</v>
      </c>
      <c r="K97" s="93">
        <v>34.9</v>
      </c>
      <c r="L97" s="490">
        <f t="shared" si="26"/>
        <v>1.3000000000000043</v>
      </c>
      <c r="M97" s="438">
        <f t="shared" si="27"/>
        <v>1.0372492836676219</v>
      </c>
      <c r="N97" s="92"/>
    </row>
    <row r="98" spans="1:14" ht="15" customHeight="1">
      <c r="A98" s="465" t="s">
        <v>39</v>
      </c>
      <c r="B98" s="93">
        <v>8</v>
      </c>
      <c r="C98" s="689">
        <v>8</v>
      </c>
      <c r="D98" s="368">
        <f t="shared" si="21"/>
        <v>0</v>
      </c>
      <c r="E98" s="369">
        <f t="shared" si="22"/>
        <v>1</v>
      </c>
      <c r="F98" s="93">
        <v>7.5</v>
      </c>
      <c r="G98" s="690">
        <v>7.5</v>
      </c>
      <c r="H98" s="496">
        <f t="shared" si="23"/>
        <v>0</v>
      </c>
      <c r="I98" s="180">
        <f t="shared" si="24"/>
        <v>0.5</v>
      </c>
      <c r="J98" s="282">
        <f t="shared" si="25"/>
        <v>1.0666666666666667</v>
      </c>
      <c r="K98" s="93">
        <v>7.21</v>
      </c>
      <c r="L98" s="490">
        <f t="shared" si="26"/>
        <v>0.79</v>
      </c>
      <c r="M98" s="438">
        <f t="shared" si="27"/>
        <v>1.1095700416088765</v>
      </c>
      <c r="N98" s="92"/>
    </row>
    <row r="99" spans="1:14" ht="15" customHeight="1">
      <c r="A99" s="334" t="s">
        <v>22</v>
      </c>
      <c r="B99" s="77">
        <v>8.5</v>
      </c>
      <c r="C99" s="691">
        <v>8.5</v>
      </c>
      <c r="D99" s="371">
        <f t="shared" si="21"/>
        <v>0</v>
      </c>
      <c r="E99" s="372">
        <f t="shared" si="22"/>
        <v>1</v>
      </c>
      <c r="F99" s="77">
        <v>8.4</v>
      </c>
      <c r="G99" s="692">
        <v>8.4</v>
      </c>
      <c r="H99" s="497">
        <f t="shared" si="23"/>
        <v>0</v>
      </c>
      <c r="I99" s="184">
        <f t="shared" si="24"/>
        <v>9.9999999999999645E-2</v>
      </c>
      <c r="J99" s="283">
        <f t="shared" si="25"/>
        <v>1.0119047619047619</v>
      </c>
      <c r="K99" s="77">
        <v>7.5</v>
      </c>
      <c r="L99" s="491">
        <f t="shared" si="26"/>
        <v>1</v>
      </c>
      <c r="M99" s="439">
        <f t="shared" si="27"/>
        <v>1.1333333333333333</v>
      </c>
      <c r="N99" s="3"/>
    </row>
    <row r="100" spans="1:14" ht="15" customHeight="1">
      <c r="A100" s="463" t="s">
        <v>25</v>
      </c>
      <c r="B100" s="107">
        <v>174</v>
      </c>
      <c r="C100" s="685">
        <v>174</v>
      </c>
      <c r="D100" s="362">
        <f t="shared" si="21"/>
        <v>0</v>
      </c>
      <c r="E100" s="363">
        <f t="shared" si="22"/>
        <v>1</v>
      </c>
      <c r="F100" s="107">
        <v>167</v>
      </c>
      <c r="G100" s="686">
        <v>167</v>
      </c>
      <c r="H100" s="495">
        <f t="shared" si="23"/>
        <v>0</v>
      </c>
      <c r="I100" s="239">
        <f t="shared" si="24"/>
        <v>7</v>
      </c>
      <c r="J100" s="279">
        <f t="shared" si="25"/>
        <v>1.0419161676646707</v>
      </c>
      <c r="K100" s="107">
        <v>162</v>
      </c>
      <c r="L100" s="411">
        <f t="shared" si="26"/>
        <v>12</v>
      </c>
      <c r="M100" s="379">
        <f t="shared" si="27"/>
        <v>1.0740740740740742</v>
      </c>
      <c r="N100" s="96"/>
    </row>
    <row r="101" spans="1:14" s="177" customFormat="1" ht="15" customHeight="1">
      <c r="A101" s="555" t="s">
        <v>108</v>
      </c>
      <c r="B101" s="564">
        <f>B85-B100</f>
        <v>502.91999999999996</v>
      </c>
      <c r="C101" s="693">
        <v>497.4</v>
      </c>
      <c r="D101" s="565">
        <f t="shared" si="21"/>
        <v>5.5199999999999818</v>
      </c>
      <c r="E101" s="557">
        <f t="shared" si="22"/>
        <v>1.0110977080820265</v>
      </c>
      <c r="F101" s="566">
        <f>F85-F100</f>
        <v>485.62</v>
      </c>
      <c r="G101" s="694">
        <v>483.69000000000005</v>
      </c>
      <c r="H101" s="568">
        <f t="shared" si="23"/>
        <v>1.92999999999995</v>
      </c>
      <c r="I101" s="569">
        <f t="shared" si="24"/>
        <v>17.299999999999955</v>
      </c>
      <c r="J101" s="570">
        <f t="shared" si="25"/>
        <v>1.0356245624150568</v>
      </c>
      <c r="K101" s="564">
        <f>K85-K100</f>
        <v>471.14</v>
      </c>
      <c r="L101" s="571">
        <f t="shared" si="26"/>
        <v>31.779999999999973</v>
      </c>
      <c r="M101" s="562">
        <f t="shared" si="27"/>
        <v>1.0674534108757481</v>
      </c>
      <c r="N101" s="555"/>
    </row>
    <row r="102" spans="1:14" ht="15" customHeight="1">
      <c r="A102" s="572" t="s">
        <v>109</v>
      </c>
      <c r="B102" s="556">
        <f>B100/B85</f>
        <v>0.25704662293919517</v>
      </c>
      <c r="C102" s="695">
        <v>0.25915996425379806</v>
      </c>
      <c r="D102" s="557">
        <f t="shared" si="21"/>
        <v>-2.1133413146028901E-3</v>
      </c>
      <c r="E102" s="557">
        <f t="shared" si="22"/>
        <v>0.99184541747917021</v>
      </c>
      <c r="F102" s="573">
        <f>F100/F85</f>
        <v>0.2558916367871043</v>
      </c>
      <c r="G102" s="696">
        <v>0.25665063240560021</v>
      </c>
      <c r="H102" s="570">
        <f t="shared" si="23"/>
        <v>-7.5899561849590569E-4</v>
      </c>
      <c r="I102" s="559">
        <f t="shared" si="24"/>
        <v>1.1549861520908644E-3</v>
      </c>
      <c r="J102" s="570">
        <f t="shared" si="25"/>
        <v>1.0045135752250152</v>
      </c>
      <c r="K102" s="556">
        <f>K100/K85</f>
        <v>0.25586758062987647</v>
      </c>
      <c r="L102" s="574">
        <f t="shared" si="26"/>
        <v>1.1790423093187008E-3</v>
      </c>
      <c r="M102" s="562">
        <f t="shared" si="27"/>
        <v>1.004608017578531</v>
      </c>
      <c r="N102" s="572"/>
    </row>
    <row r="103" spans="1:14" ht="15" customHeight="1">
      <c r="A103" s="463" t="s">
        <v>31</v>
      </c>
      <c r="B103" s="107">
        <v>16.2</v>
      </c>
      <c r="C103" s="685">
        <v>16.34</v>
      </c>
      <c r="D103" s="362">
        <f t="shared" si="21"/>
        <v>-0.14000000000000057</v>
      </c>
      <c r="E103" s="363">
        <f t="shared" si="22"/>
        <v>0.99143206854345167</v>
      </c>
      <c r="F103" s="107">
        <v>16.04</v>
      </c>
      <c r="G103" s="686">
        <v>16.05</v>
      </c>
      <c r="H103" s="495">
        <f t="shared" si="23"/>
        <v>-1.0000000000001563E-2</v>
      </c>
      <c r="I103" s="239">
        <f t="shared" si="24"/>
        <v>0.16000000000000014</v>
      </c>
      <c r="J103" s="279">
        <f t="shared" si="25"/>
        <v>1.0099750623441397</v>
      </c>
      <c r="K103" s="107">
        <v>17.670000000000002</v>
      </c>
      <c r="L103" s="411">
        <f t="shared" si="26"/>
        <v>-1.4700000000000024</v>
      </c>
      <c r="M103" s="379">
        <f t="shared" si="27"/>
        <v>0.91680814940577238</v>
      </c>
      <c r="N103" s="96"/>
    </row>
    <row r="104" spans="1:14" ht="15" customHeight="1">
      <c r="A104" s="465" t="s">
        <v>34</v>
      </c>
      <c r="B104" s="93">
        <v>4.9000000000000004</v>
      </c>
      <c r="C104" s="689">
        <v>5</v>
      </c>
      <c r="D104" s="368">
        <f t="shared" si="21"/>
        <v>-9.9999999999999645E-2</v>
      </c>
      <c r="E104" s="369">
        <f t="shared" si="22"/>
        <v>0.98000000000000009</v>
      </c>
      <c r="F104" s="93">
        <v>4.5</v>
      </c>
      <c r="G104" s="690">
        <v>4.5</v>
      </c>
      <c r="H104" s="496">
        <f t="shared" si="23"/>
        <v>0</v>
      </c>
      <c r="I104" s="180">
        <f t="shared" si="24"/>
        <v>0.40000000000000036</v>
      </c>
      <c r="J104" s="282">
        <f t="shared" si="25"/>
        <v>1.088888888888889</v>
      </c>
      <c r="K104" s="93">
        <v>5.0999999999999996</v>
      </c>
      <c r="L104" s="490">
        <f t="shared" si="26"/>
        <v>-0.19999999999999929</v>
      </c>
      <c r="M104" s="438">
        <f t="shared" si="27"/>
        <v>0.96078431372549034</v>
      </c>
      <c r="N104" s="92"/>
    </row>
    <row r="105" spans="1:14" ht="15" customHeight="1">
      <c r="A105" s="600" t="s">
        <v>95</v>
      </c>
      <c r="B105" s="597">
        <f>B103-B104</f>
        <v>11.299999999999999</v>
      </c>
      <c r="C105" s="697">
        <v>11.34</v>
      </c>
      <c r="D105" s="601">
        <f t="shared" si="21"/>
        <v>-4.0000000000000924E-2</v>
      </c>
      <c r="E105" s="585">
        <f t="shared" si="22"/>
        <v>0.9964726631393297</v>
      </c>
      <c r="F105" s="597">
        <f>F103-F104</f>
        <v>11.54</v>
      </c>
      <c r="G105" s="599">
        <v>11.55</v>
      </c>
      <c r="H105" s="602">
        <f t="shared" si="23"/>
        <v>-1.0000000000001563E-2</v>
      </c>
      <c r="I105" s="603">
        <f t="shared" si="24"/>
        <v>-0.24000000000000021</v>
      </c>
      <c r="J105" s="604">
        <f t="shared" si="25"/>
        <v>0.97920277296360481</v>
      </c>
      <c r="K105" s="597">
        <f>K103-K104</f>
        <v>12.570000000000002</v>
      </c>
      <c r="L105" s="605">
        <f t="shared" si="26"/>
        <v>-1.2700000000000031</v>
      </c>
      <c r="M105" s="589">
        <f t="shared" si="27"/>
        <v>0.89896579156722334</v>
      </c>
      <c r="N105" s="606"/>
    </row>
    <row r="107" spans="1:14" s="3" customFormat="1" ht="15.6">
      <c r="A107" s="2" t="s">
        <v>181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3" customForma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81"/>
      <c r="M108"/>
      <c r="N108"/>
    </row>
    <row r="109" spans="1:14" s="3" customFormat="1" ht="46.2">
      <c r="A109" s="461" t="s">
        <v>61</v>
      </c>
      <c r="B109" s="316" t="s">
        <v>326</v>
      </c>
      <c r="C109" s="356" t="s">
        <v>354</v>
      </c>
      <c r="D109" s="357" t="s">
        <v>355</v>
      </c>
      <c r="E109" s="358" t="s">
        <v>356</v>
      </c>
      <c r="F109" s="316" t="s">
        <v>327</v>
      </c>
      <c r="G109" s="113" t="s">
        <v>357</v>
      </c>
      <c r="H109" s="492" t="s">
        <v>358</v>
      </c>
      <c r="I109" s="484" t="s">
        <v>168</v>
      </c>
      <c r="J109" s="114" t="s">
        <v>169</v>
      </c>
      <c r="K109" s="318" t="s">
        <v>182</v>
      </c>
      <c r="L109" s="410" t="s">
        <v>183</v>
      </c>
      <c r="M109" s="385" t="s">
        <v>184</v>
      </c>
      <c r="N109" s="177"/>
    </row>
    <row r="110" spans="1:14">
      <c r="A110" s="462"/>
      <c r="B110" s="317" t="s">
        <v>15</v>
      </c>
      <c r="C110" s="20" t="s">
        <v>15</v>
      </c>
      <c r="D110" s="359" t="s">
        <v>15</v>
      </c>
      <c r="E110" s="360" t="s">
        <v>1</v>
      </c>
      <c r="F110" s="317" t="s">
        <v>15</v>
      </c>
      <c r="G110" s="27" t="s">
        <v>15</v>
      </c>
      <c r="H110" s="493" t="s">
        <v>15</v>
      </c>
      <c r="I110" s="6" t="s">
        <v>15</v>
      </c>
      <c r="J110" s="6" t="s">
        <v>1</v>
      </c>
      <c r="K110" s="320" t="s">
        <v>15</v>
      </c>
      <c r="L110" s="375" t="s">
        <v>15</v>
      </c>
      <c r="M110" s="386" t="s">
        <v>1</v>
      </c>
    </row>
    <row r="111" spans="1:14" s="3" customFormat="1" ht="15" customHeight="1">
      <c r="A111" s="463" t="s">
        <v>16</v>
      </c>
      <c r="B111" s="102">
        <v>1106.1199999999999</v>
      </c>
      <c r="C111" s="683">
        <v>1098.8900000000001</v>
      </c>
      <c r="D111" s="441">
        <f>B111-C111</f>
        <v>7.2299999999997908</v>
      </c>
      <c r="E111" s="442">
        <f>B111/C111</f>
        <v>1.006579366451601</v>
      </c>
      <c r="F111" s="266">
        <v>1067.32</v>
      </c>
      <c r="G111" s="684">
        <v>1067.8</v>
      </c>
      <c r="H111" s="494">
        <f>F111-G111</f>
        <v>-0.48000000000001819</v>
      </c>
      <c r="I111" s="269">
        <f>B111-F111</f>
        <v>38.799999999999955</v>
      </c>
      <c r="J111" s="278">
        <f>B111/F111</f>
        <v>1.0363527339504552</v>
      </c>
      <c r="K111" s="102">
        <v>1060.71</v>
      </c>
      <c r="L111" s="489">
        <f>B111-K111</f>
        <v>45.409999999999854</v>
      </c>
      <c r="M111" s="377">
        <f>B111/K111</f>
        <v>1.042810947384299</v>
      </c>
      <c r="N111"/>
    </row>
    <row r="112" spans="1:14" s="96" customFormat="1" ht="15" customHeight="1">
      <c r="A112" s="463" t="s">
        <v>17</v>
      </c>
      <c r="B112" s="107">
        <v>322.72000000000003</v>
      </c>
      <c r="C112" s="685">
        <v>320.82</v>
      </c>
      <c r="D112" s="362">
        <f t="shared" ref="D112:D131" si="28">B112-C112</f>
        <v>1.9000000000000341</v>
      </c>
      <c r="E112" s="363">
        <f t="shared" ref="E112:E131" si="29">B112/C112</f>
        <v>1.0059223240446358</v>
      </c>
      <c r="F112" s="268">
        <v>317.77</v>
      </c>
      <c r="G112" s="686">
        <v>317.77</v>
      </c>
      <c r="H112" s="495">
        <f t="shared" ref="H112:H131" si="30">F112-G112</f>
        <v>0</v>
      </c>
      <c r="I112" s="239">
        <f t="shared" ref="I112:I131" si="31">B112-F112</f>
        <v>4.9500000000000455</v>
      </c>
      <c r="J112" s="279">
        <f t="shared" ref="J112:J131" si="32">B112/F112</f>
        <v>1.0155773043396168</v>
      </c>
      <c r="K112" s="107">
        <v>313.83</v>
      </c>
      <c r="L112" s="411">
        <f t="shared" ref="L112:L131" si="33">B112-K112</f>
        <v>8.8900000000000432</v>
      </c>
      <c r="M112" s="379">
        <f t="shared" ref="M112:M131" si="34">B112/K112</f>
        <v>1.0283274384220757</v>
      </c>
      <c r="N112"/>
    </row>
    <row r="113" spans="1:14" s="3" customFormat="1" ht="15" customHeight="1">
      <c r="A113" s="464" t="s">
        <v>18</v>
      </c>
      <c r="B113" s="348">
        <v>783.4</v>
      </c>
      <c r="C113" s="687">
        <v>778.08</v>
      </c>
      <c r="D113" s="365">
        <f t="shared" si="28"/>
        <v>5.3199999999999363</v>
      </c>
      <c r="E113" s="366">
        <f t="shared" si="29"/>
        <v>1.0068373432037836</v>
      </c>
      <c r="F113" s="475">
        <v>749.56</v>
      </c>
      <c r="G113" s="688">
        <v>750.03</v>
      </c>
      <c r="H113" s="504">
        <f t="shared" si="30"/>
        <v>-0.47000000000002728</v>
      </c>
      <c r="I113" s="350">
        <f t="shared" si="31"/>
        <v>33.840000000000032</v>
      </c>
      <c r="J113" s="436">
        <f t="shared" si="32"/>
        <v>1.0451464859384172</v>
      </c>
      <c r="K113" s="348">
        <v>746.88</v>
      </c>
      <c r="L113" s="397">
        <f t="shared" si="33"/>
        <v>36.519999999999982</v>
      </c>
      <c r="M113" s="381">
        <f t="shared" si="34"/>
        <v>1.0488967437874892</v>
      </c>
      <c r="N113"/>
    </row>
    <row r="114" spans="1:14" s="3" customFormat="1" ht="15" customHeight="1">
      <c r="A114" s="463" t="s">
        <v>19</v>
      </c>
      <c r="B114" s="107">
        <v>91.5</v>
      </c>
      <c r="C114" s="685">
        <v>91.1</v>
      </c>
      <c r="D114" s="362">
        <f t="shared" si="28"/>
        <v>0.40000000000000568</v>
      </c>
      <c r="E114" s="363">
        <f t="shared" si="29"/>
        <v>1.0043907793633371</v>
      </c>
      <c r="F114" s="268">
        <v>88.7</v>
      </c>
      <c r="G114" s="686">
        <v>87.1</v>
      </c>
      <c r="H114" s="495">
        <f t="shared" si="30"/>
        <v>1.6000000000000085</v>
      </c>
      <c r="I114" s="239">
        <f t="shared" si="31"/>
        <v>2.7999999999999972</v>
      </c>
      <c r="J114" s="279">
        <f t="shared" si="32"/>
        <v>1.0315670800450958</v>
      </c>
      <c r="K114" s="107">
        <v>84.36</v>
      </c>
      <c r="L114" s="411">
        <f t="shared" si="33"/>
        <v>7.1400000000000006</v>
      </c>
      <c r="M114" s="379">
        <f t="shared" si="34"/>
        <v>1.0846372688477952</v>
      </c>
      <c r="N114"/>
    </row>
    <row r="115" spans="1:14" s="92" customFormat="1" ht="15" customHeight="1">
      <c r="A115" s="465" t="s">
        <v>20</v>
      </c>
      <c r="B115" s="93">
        <v>12.4</v>
      </c>
      <c r="C115" s="689">
        <v>12</v>
      </c>
      <c r="D115" s="368">
        <f t="shared" si="28"/>
        <v>0.40000000000000036</v>
      </c>
      <c r="E115" s="369">
        <f t="shared" si="29"/>
        <v>1.0333333333333334</v>
      </c>
      <c r="F115" s="271">
        <v>11.9</v>
      </c>
      <c r="G115" s="690">
        <v>10.8</v>
      </c>
      <c r="H115" s="496">
        <f t="shared" si="30"/>
        <v>1.0999999999999996</v>
      </c>
      <c r="I115" s="180">
        <f t="shared" si="31"/>
        <v>0.5</v>
      </c>
      <c r="J115" s="282">
        <f t="shared" si="32"/>
        <v>1.0420168067226891</v>
      </c>
      <c r="K115" s="93">
        <v>11.2</v>
      </c>
      <c r="L115" s="490">
        <f t="shared" si="33"/>
        <v>1.2000000000000011</v>
      </c>
      <c r="M115" s="438">
        <f t="shared" si="34"/>
        <v>1.1071428571428572</v>
      </c>
      <c r="N115" s="3"/>
    </row>
    <row r="116" spans="1:14" s="92" customFormat="1" ht="15" customHeight="1">
      <c r="A116" s="465" t="s">
        <v>24</v>
      </c>
      <c r="B116" s="93">
        <v>66.5</v>
      </c>
      <c r="C116" s="689">
        <v>66.5</v>
      </c>
      <c r="D116" s="368">
        <f t="shared" si="28"/>
        <v>0</v>
      </c>
      <c r="E116" s="369">
        <f t="shared" si="29"/>
        <v>1</v>
      </c>
      <c r="F116" s="271">
        <v>64.5</v>
      </c>
      <c r="G116" s="690">
        <v>64</v>
      </c>
      <c r="H116" s="496">
        <f t="shared" si="30"/>
        <v>0.5</v>
      </c>
      <c r="I116" s="180">
        <f t="shared" si="31"/>
        <v>2</v>
      </c>
      <c r="J116" s="282">
        <f t="shared" si="32"/>
        <v>1.0310077519379846</v>
      </c>
      <c r="K116" s="93">
        <v>60.5</v>
      </c>
      <c r="L116" s="490">
        <f t="shared" si="33"/>
        <v>6</v>
      </c>
      <c r="M116" s="438">
        <f t="shared" si="34"/>
        <v>1.0991735537190082</v>
      </c>
      <c r="N116" s="3"/>
    </row>
    <row r="117" spans="1:14" s="3" customFormat="1" ht="15" customHeight="1">
      <c r="A117" s="334" t="s">
        <v>48</v>
      </c>
      <c r="B117" s="77">
        <v>12.6</v>
      </c>
      <c r="C117" s="691">
        <v>12.6</v>
      </c>
      <c r="D117" s="371">
        <f t="shared" si="28"/>
        <v>0</v>
      </c>
      <c r="E117" s="372">
        <f t="shared" si="29"/>
        <v>1</v>
      </c>
      <c r="F117" s="275">
        <v>12.3</v>
      </c>
      <c r="G117" s="692">
        <v>12.3</v>
      </c>
      <c r="H117" s="497">
        <f t="shared" si="30"/>
        <v>0</v>
      </c>
      <c r="I117" s="184">
        <f t="shared" si="31"/>
        <v>0.29999999999999893</v>
      </c>
      <c r="J117" s="283">
        <f t="shared" si="32"/>
        <v>1.024390243902439</v>
      </c>
      <c r="K117" s="77">
        <v>12.66</v>
      </c>
      <c r="L117" s="491">
        <f t="shared" si="33"/>
        <v>-6.0000000000000497E-2</v>
      </c>
      <c r="M117" s="439">
        <f t="shared" si="34"/>
        <v>0.99526066350710896</v>
      </c>
    </row>
    <row r="118" spans="1:14" s="96" customFormat="1" ht="15" customHeight="1">
      <c r="A118" s="463" t="s">
        <v>23</v>
      </c>
      <c r="B118" s="107">
        <v>215.65</v>
      </c>
      <c r="C118" s="685">
        <v>211.75</v>
      </c>
      <c r="D118" s="362">
        <f t="shared" si="28"/>
        <v>3.9000000000000057</v>
      </c>
      <c r="E118" s="363">
        <f t="shared" si="29"/>
        <v>1.018417945690673</v>
      </c>
      <c r="F118" s="268">
        <v>207.55</v>
      </c>
      <c r="G118" s="686">
        <v>207.45</v>
      </c>
      <c r="H118" s="495">
        <f t="shared" si="30"/>
        <v>0.10000000000002274</v>
      </c>
      <c r="I118" s="239">
        <f t="shared" si="31"/>
        <v>8.0999999999999943</v>
      </c>
      <c r="J118" s="279">
        <f t="shared" si="32"/>
        <v>1.0390267405444471</v>
      </c>
      <c r="K118" s="107">
        <v>201.01</v>
      </c>
      <c r="L118" s="411">
        <f t="shared" si="33"/>
        <v>14.640000000000015</v>
      </c>
      <c r="M118" s="379">
        <f t="shared" si="34"/>
        <v>1.0728321974031143</v>
      </c>
      <c r="N118"/>
    </row>
    <row r="119" spans="1:14" s="96" customFormat="1" ht="15" customHeight="1">
      <c r="A119" s="465" t="s">
        <v>49</v>
      </c>
      <c r="B119" s="93">
        <v>16.100000000000001</v>
      </c>
      <c r="C119" s="689">
        <v>16.100000000000001</v>
      </c>
      <c r="D119" s="368">
        <f t="shared" si="28"/>
        <v>0</v>
      </c>
      <c r="E119" s="369">
        <f t="shared" si="29"/>
        <v>1</v>
      </c>
      <c r="F119" s="271">
        <v>15.9</v>
      </c>
      <c r="G119" s="690">
        <v>15.9</v>
      </c>
      <c r="H119" s="496">
        <f t="shared" si="30"/>
        <v>0</v>
      </c>
      <c r="I119" s="180">
        <f t="shared" si="31"/>
        <v>0.20000000000000107</v>
      </c>
      <c r="J119" s="282">
        <f t="shared" si="32"/>
        <v>1.0125786163522013</v>
      </c>
      <c r="K119" s="93">
        <v>15.1</v>
      </c>
      <c r="L119" s="490">
        <f t="shared" si="33"/>
        <v>1.0000000000000018</v>
      </c>
      <c r="M119" s="438">
        <f t="shared" si="34"/>
        <v>1.066225165562914</v>
      </c>
      <c r="N119" s="3"/>
    </row>
    <row r="120" spans="1:14" s="92" customFormat="1" ht="15" customHeight="1">
      <c r="A120" s="463" t="s">
        <v>54</v>
      </c>
      <c r="B120" s="107">
        <v>82.5</v>
      </c>
      <c r="C120" s="685">
        <v>79</v>
      </c>
      <c r="D120" s="362">
        <f t="shared" si="28"/>
        <v>3.5</v>
      </c>
      <c r="E120" s="363">
        <f t="shared" si="29"/>
        <v>1.0443037974683544</v>
      </c>
      <c r="F120" s="268">
        <v>76.5</v>
      </c>
      <c r="G120" s="686">
        <v>76.5</v>
      </c>
      <c r="H120" s="495">
        <f t="shared" si="30"/>
        <v>0</v>
      </c>
      <c r="I120" s="239">
        <f t="shared" si="31"/>
        <v>6</v>
      </c>
      <c r="J120" s="279">
        <f t="shared" si="32"/>
        <v>1.0784313725490196</v>
      </c>
      <c r="K120" s="107">
        <v>74</v>
      </c>
      <c r="L120" s="411">
        <f t="shared" si="33"/>
        <v>8.5</v>
      </c>
      <c r="M120" s="379">
        <f t="shared" si="34"/>
        <v>1.1148648648648649</v>
      </c>
      <c r="N120" s="96"/>
    </row>
    <row r="121" spans="1:14" s="606" customFormat="1" ht="15" customHeight="1">
      <c r="A121" s="465" t="s">
        <v>35</v>
      </c>
      <c r="B121" s="93">
        <v>15.2</v>
      </c>
      <c r="C121" s="689">
        <v>14.8</v>
      </c>
      <c r="D121" s="368">
        <f t="shared" si="28"/>
        <v>0.39999999999999858</v>
      </c>
      <c r="E121" s="369">
        <f t="shared" si="29"/>
        <v>1.027027027027027</v>
      </c>
      <c r="F121" s="271">
        <v>15.2</v>
      </c>
      <c r="G121" s="690">
        <v>15.2</v>
      </c>
      <c r="H121" s="496">
        <f t="shared" si="30"/>
        <v>0</v>
      </c>
      <c r="I121" s="180">
        <f t="shared" si="31"/>
        <v>0</v>
      </c>
      <c r="J121" s="282">
        <f t="shared" si="32"/>
        <v>1</v>
      </c>
      <c r="K121" s="93">
        <v>15.2</v>
      </c>
      <c r="L121" s="490">
        <f t="shared" si="33"/>
        <v>0</v>
      </c>
      <c r="M121" s="438">
        <f t="shared" si="34"/>
        <v>1</v>
      </c>
      <c r="N121" s="3"/>
    </row>
    <row r="122" spans="1:14" ht="15" customHeight="1">
      <c r="A122" s="465" t="s">
        <v>36</v>
      </c>
      <c r="B122" s="93">
        <v>43.2</v>
      </c>
      <c r="C122" s="689">
        <v>43.2</v>
      </c>
      <c r="D122" s="368">
        <f t="shared" si="28"/>
        <v>0</v>
      </c>
      <c r="E122" s="369">
        <f t="shared" si="29"/>
        <v>1</v>
      </c>
      <c r="F122" s="271">
        <v>42.3</v>
      </c>
      <c r="G122" s="690">
        <v>42.3</v>
      </c>
      <c r="H122" s="496">
        <f t="shared" si="30"/>
        <v>0</v>
      </c>
      <c r="I122" s="180">
        <f t="shared" si="31"/>
        <v>0.90000000000000568</v>
      </c>
      <c r="J122" s="282">
        <f t="shared" si="32"/>
        <v>1.021276595744681</v>
      </c>
      <c r="K122" s="93">
        <v>40.4</v>
      </c>
      <c r="L122" s="490">
        <f t="shared" si="33"/>
        <v>2.8000000000000043</v>
      </c>
      <c r="M122" s="438">
        <f t="shared" si="34"/>
        <v>1.0693069306930694</v>
      </c>
      <c r="N122" s="3"/>
    </row>
    <row r="123" spans="1:14" ht="15" customHeight="1">
      <c r="A123" s="465" t="s">
        <v>29</v>
      </c>
      <c r="B123" s="93">
        <v>44.1</v>
      </c>
      <c r="C123" s="689">
        <v>44.1</v>
      </c>
      <c r="D123" s="368">
        <f t="shared" si="28"/>
        <v>0</v>
      </c>
      <c r="E123" s="369">
        <f t="shared" si="29"/>
        <v>1</v>
      </c>
      <c r="F123" s="271">
        <v>43.6</v>
      </c>
      <c r="G123" s="690">
        <v>43.5</v>
      </c>
      <c r="H123" s="496">
        <f t="shared" si="30"/>
        <v>0.10000000000000142</v>
      </c>
      <c r="I123" s="180">
        <f t="shared" si="31"/>
        <v>0.5</v>
      </c>
      <c r="J123" s="282">
        <f t="shared" si="32"/>
        <v>1.011467889908257</v>
      </c>
      <c r="K123" s="93">
        <v>42.7</v>
      </c>
      <c r="L123" s="490">
        <f t="shared" si="33"/>
        <v>1.3999999999999986</v>
      </c>
      <c r="M123" s="438">
        <f t="shared" si="34"/>
        <v>1.0327868852459017</v>
      </c>
      <c r="N123" s="92"/>
    </row>
    <row r="124" spans="1:14" ht="15" customHeight="1">
      <c r="A124" s="465" t="s">
        <v>39</v>
      </c>
      <c r="B124" s="93">
        <v>10.3</v>
      </c>
      <c r="C124" s="689">
        <v>10.3</v>
      </c>
      <c r="D124" s="368">
        <f t="shared" si="28"/>
        <v>0</v>
      </c>
      <c r="E124" s="369">
        <f t="shared" si="29"/>
        <v>1</v>
      </c>
      <c r="F124" s="271">
        <v>9.8000000000000007</v>
      </c>
      <c r="G124" s="690">
        <v>9.8000000000000007</v>
      </c>
      <c r="H124" s="496">
        <f t="shared" si="30"/>
        <v>0</v>
      </c>
      <c r="I124" s="180">
        <f t="shared" si="31"/>
        <v>0.5</v>
      </c>
      <c r="J124" s="282">
        <f t="shared" si="32"/>
        <v>1.0510204081632653</v>
      </c>
      <c r="K124" s="93">
        <v>9.41</v>
      </c>
      <c r="L124" s="490">
        <f t="shared" si="33"/>
        <v>0.89000000000000057</v>
      </c>
      <c r="M124" s="438">
        <f t="shared" si="34"/>
        <v>1.0945802337938364</v>
      </c>
      <c r="N124" s="92"/>
    </row>
    <row r="125" spans="1:14" ht="15" customHeight="1">
      <c r="A125" s="334" t="s">
        <v>22</v>
      </c>
      <c r="B125" s="77">
        <v>13.7</v>
      </c>
      <c r="C125" s="691">
        <v>13.9</v>
      </c>
      <c r="D125" s="371">
        <f t="shared" si="28"/>
        <v>-0.20000000000000107</v>
      </c>
      <c r="E125" s="372">
        <f t="shared" si="29"/>
        <v>0.98561151079136688</v>
      </c>
      <c r="F125" s="275">
        <v>14</v>
      </c>
      <c r="G125" s="692">
        <v>14</v>
      </c>
      <c r="H125" s="497">
        <f t="shared" si="30"/>
        <v>0</v>
      </c>
      <c r="I125" s="184">
        <f t="shared" si="31"/>
        <v>-0.30000000000000071</v>
      </c>
      <c r="J125" s="283">
        <f t="shared" si="32"/>
        <v>0.97857142857142854</v>
      </c>
      <c r="K125" s="77">
        <v>12.96</v>
      </c>
      <c r="L125" s="491">
        <f t="shared" si="33"/>
        <v>0.73999999999999844</v>
      </c>
      <c r="M125" s="439">
        <f t="shared" si="34"/>
        <v>1.0570987654320987</v>
      </c>
      <c r="N125" s="3"/>
    </row>
    <row r="126" spans="1:14" ht="15" customHeight="1">
      <c r="A126" s="463" t="s">
        <v>25</v>
      </c>
      <c r="B126" s="107">
        <v>251</v>
      </c>
      <c r="C126" s="685">
        <v>251</v>
      </c>
      <c r="D126" s="362">
        <f t="shared" si="28"/>
        <v>0</v>
      </c>
      <c r="E126" s="363">
        <f t="shared" si="29"/>
        <v>1</v>
      </c>
      <c r="F126" s="268">
        <v>241</v>
      </c>
      <c r="G126" s="686">
        <v>241</v>
      </c>
      <c r="H126" s="495">
        <f t="shared" si="30"/>
        <v>0</v>
      </c>
      <c r="I126" s="239">
        <f t="shared" si="31"/>
        <v>10</v>
      </c>
      <c r="J126" s="279">
        <f t="shared" si="32"/>
        <v>1.04149377593361</v>
      </c>
      <c r="K126" s="107">
        <v>232</v>
      </c>
      <c r="L126" s="411">
        <f t="shared" si="33"/>
        <v>19</v>
      </c>
      <c r="M126" s="379">
        <f t="shared" si="34"/>
        <v>1.0818965517241379</v>
      </c>
      <c r="N126" s="96"/>
    </row>
    <row r="127" spans="1:14" ht="15" customHeight="1">
      <c r="A127" s="555" t="s">
        <v>110</v>
      </c>
      <c r="B127" s="564">
        <f>B111-B126</f>
        <v>855.11999999999989</v>
      </c>
      <c r="C127" s="693">
        <v>847.8900000000001</v>
      </c>
      <c r="D127" s="565">
        <f t="shared" si="28"/>
        <v>7.2299999999997908</v>
      </c>
      <c r="E127" s="557">
        <f t="shared" si="29"/>
        <v>1.0085270494993452</v>
      </c>
      <c r="F127" s="566">
        <f>F111-F126</f>
        <v>826.31999999999994</v>
      </c>
      <c r="G127" s="694">
        <v>826.8</v>
      </c>
      <c r="H127" s="568">
        <f t="shared" si="30"/>
        <v>-0.48000000000001819</v>
      </c>
      <c r="I127" s="569">
        <f t="shared" si="31"/>
        <v>28.799999999999955</v>
      </c>
      <c r="J127" s="570">
        <f t="shared" si="32"/>
        <v>1.0348533255881498</v>
      </c>
      <c r="K127" s="564">
        <f>K111-K126</f>
        <v>828.71</v>
      </c>
      <c r="L127" s="571">
        <f t="shared" si="33"/>
        <v>26.409999999999854</v>
      </c>
      <c r="M127" s="562">
        <f t="shared" si="34"/>
        <v>1.0318688081476026</v>
      </c>
      <c r="N127" s="555"/>
    </row>
    <row r="128" spans="1:14" ht="15" customHeight="1">
      <c r="A128" s="572" t="s">
        <v>111</v>
      </c>
      <c r="B128" s="556">
        <f>B126/B111</f>
        <v>0.22691932159259395</v>
      </c>
      <c r="C128" s="695">
        <v>0.22841230696430032</v>
      </c>
      <c r="D128" s="557">
        <f t="shared" si="28"/>
        <v>-1.4929853717063624E-3</v>
      </c>
      <c r="E128" s="557">
        <f t="shared" si="29"/>
        <v>0.99346363866488285</v>
      </c>
      <c r="F128" s="573">
        <f>F126/F111</f>
        <v>0.22579919799123038</v>
      </c>
      <c r="G128" s="696">
        <v>0.22569769619778987</v>
      </c>
      <c r="H128" s="570">
        <f t="shared" si="30"/>
        <v>1.0150179344051158E-4</v>
      </c>
      <c r="I128" s="559">
        <f t="shared" si="31"/>
        <v>1.1201236013635707E-3</v>
      </c>
      <c r="J128" s="570">
        <f t="shared" si="32"/>
        <v>1.0049607067311508</v>
      </c>
      <c r="K128" s="556">
        <f>K126/K111</f>
        <v>0.21872142244345769</v>
      </c>
      <c r="L128" s="574">
        <f t="shared" si="33"/>
        <v>8.1978991491362674E-3</v>
      </c>
      <c r="M128" s="562">
        <f t="shared" si="34"/>
        <v>1.0374810069244842</v>
      </c>
      <c r="N128" s="572"/>
    </row>
    <row r="129" spans="1:14" ht="15" customHeight="1">
      <c r="A129" s="463" t="s">
        <v>31</v>
      </c>
      <c r="B129" s="107">
        <v>18.899999999999999</v>
      </c>
      <c r="C129" s="685">
        <v>19.04</v>
      </c>
      <c r="D129" s="362">
        <f t="shared" si="28"/>
        <v>-0.14000000000000057</v>
      </c>
      <c r="E129" s="363">
        <f t="shared" si="29"/>
        <v>0.99264705882352933</v>
      </c>
      <c r="F129" s="107">
        <v>17.739999999999998</v>
      </c>
      <c r="G129" s="686">
        <v>18.75</v>
      </c>
      <c r="H129" s="495">
        <f t="shared" si="30"/>
        <v>-1.0100000000000016</v>
      </c>
      <c r="I129" s="239">
        <f t="shared" si="31"/>
        <v>1.1600000000000001</v>
      </c>
      <c r="J129" s="279">
        <f t="shared" si="32"/>
        <v>1.0653889515219843</v>
      </c>
      <c r="K129" s="268">
        <v>20.51</v>
      </c>
      <c r="L129" s="411">
        <f t="shared" si="33"/>
        <v>-1.610000000000003</v>
      </c>
      <c r="M129" s="379">
        <f t="shared" si="34"/>
        <v>0.92150170648464147</v>
      </c>
      <c r="N129" s="96"/>
    </row>
    <row r="130" spans="1:14" ht="15" customHeight="1">
      <c r="A130" s="465" t="s">
        <v>34</v>
      </c>
      <c r="B130" s="93">
        <v>6.2</v>
      </c>
      <c r="C130" s="689">
        <v>6.3</v>
      </c>
      <c r="D130" s="368">
        <f t="shared" si="28"/>
        <v>-9.9999999999999645E-2</v>
      </c>
      <c r="E130" s="369">
        <f t="shared" si="29"/>
        <v>0.98412698412698418</v>
      </c>
      <c r="F130" s="93">
        <v>5.8</v>
      </c>
      <c r="G130" s="690">
        <v>5.8</v>
      </c>
      <c r="H130" s="496">
        <f t="shared" si="30"/>
        <v>0</v>
      </c>
      <c r="I130" s="180">
        <f t="shared" si="31"/>
        <v>0.40000000000000036</v>
      </c>
      <c r="J130" s="282">
        <f t="shared" si="32"/>
        <v>1.0689655172413794</v>
      </c>
      <c r="K130" s="271">
        <v>6.5</v>
      </c>
      <c r="L130" s="490">
        <f t="shared" si="33"/>
        <v>-0.29999999999999982</v>
      </c>
      <c r="M130" s="438">
        <f t="shared" si="34"/>
        <v>0.9538461538461539</v>
      </c>
      <c r="N130" s="92"/>
    </row>
    <row r="131" spans="1:14" s="3" customFormat="1" ht="15" customHeight="1">
      <c r="A131" s="600" t="s">
        <v>95</v>
      </c>
      <c r="B131" s="597">
        <f>B129-B130</f>
        <v>12.7</v>
      </c>
      <c r="C131" s="697">
        <v>12.739999999999998</v>
      </c>
      <c r="D131" s="601">
        <f t="shared" si="28"/>
        <v>-3.9999999999999147E-2</v>
      </c>
      <c r="E131" s="585">
        <f t="shared" si="29"/>
        <v>0.99686028257456838</v>
      </c>
      <c r="F131" s="597">
        <f>F129-F130</f>
        <v>11.939999999999998</v>
      </c>
      <c r="G131" s="599">
        <v>12.95</v>
      </c>
      <c r="H131" s="602">
        <f t="shared" si="30"/>
        <v>-1.0100000000000016</v>
      </c>
      <c r="I131" s="603">
        <f t="shared" si="31"/>
        <v>0.76000000000000156</v>
      </c>
      <c r="J131" s="604">
        <f t="shared" si="32"/>
        <v>1.0636515912897824</v>
      </c>
      <c r="K131" s="597">
        <f>K129-K130</f>
        <v>14.010000000000002</v>
      </c>
      <c r="L131" s="605">
        <f t="shared" si="33"/>
        <v>-1.3100000000000023</v>
      </c>
      <c r="M131" s="589">
        <f t="shared" si="34"/>
        <v>0.90649536045681645</v>
      </c>
      <c r="N131" s="606"/>
    </row>
    <row r="132" spans="1:14" s="3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3" customFormat="1" ht="15.6">
      <c r="A133" s="2" t="s">
        <v>185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81"/>
    </row>
    <row r="135" spans="1:14" s="3" customFormat="1" ht="46.2">
      <c r="A135" s="503" t="s">
        <v>62</v>
      </c>
      <c r="B135" s="316" t="s">
        <v>328</v>
      </c>
      <c r="C135" s="356" t="s">
        <v>359</v>
      </c>
      <c r="D135" s="357" t="s">
        <v>360</v>
      </c>
      <c r="E135" s="358" t="s">
        <v>361</v>
      </c>
      <c r="F135" s="316" t="s">
        <v>329</v>
      </c>
      <c r="G135" s="113" t="s">
        <v>362</v>
      </c>
      <c r="H135" s="492" t="s">
        <v>363</v>
      </c>
      <c r="I135" s="484" t="s">
        <v>128</v>
      </c>
      <c r="J135" s="114" t="s">
        <v>129</v>
      </c>
      <c r="K135" s="318" t="s">
        <v>186</v>
      </c>
      <c r="L135" s="410" t="s">
        <v>157</v>
      </c>
      <c r="M135" s="385" t="s">
        <v>158</v>
      </c>
      <c r="N135"/>
    </row>
    <row r="136" spans="1:14" s="96" customFormat="1" ht="15" customHeight="1">
      <c r="A136" s="462"/>
      <c r="B136" s="317" t="s">
        <v>15</v>
      </c>
      <c r="C136" s="20" t="s">
        <v>15</v>
      </c>
      <c r="D136" s="359" t="s">
        <v>15</v>
      </c>
      <c r="E136" s="360" t="s">
        <v>1</v>
      </c>
      <c r="F136" s="317" t="s">
        <v>15</v>
      </c>
      <c r="G136" s="27" t="s">
        <v>15</v>
      </c>
      <c r="H136" s="493" t="s">
        <v>15</v>
      </c>
      <c r="I136" s="6" t="s">
        <v>15</v>
      </c>
      <c r="J136" s="6" t="s">
        <v>1</v>
      </c>
      <c r="K136" s="320" t="s">
        <v>15</v>
      </c>
      <c r="L136" s="375" t="s">
        <v>15</v>
      </c>
      <c r="M136" s="386" t="s">
        <v>1</v>
      </c>
      <c r="N136"/>
    </row>
    <row r="137" spans="1:14" s="3" customFormat="1" ht="15" customHeight="1">
      <c r="A137" s="463" t="s">
        <v>16</v>
      </c>
      <c r="B137" s="240">
        <f t="shared" ref="B137:B152" si="35">B111-B85</f>
        <v>429.19999999999993</v>
      </c>
      <c r="C137" s="440">
        <v>427.49000000000012</v>
      </c>
      <c r="D137" s="440">
        <f>B137-C137</f>
        <v>1.709999999999809</v>
      </c>
      <c r="E137" s="488">
        <f>B137/C137</f>
        <v>1.0040000935694398</v>
      </c>
      <c r="F137" s="240">
        <f t="shared" ref="F137:G152" si="36">F111-F85</f>
        <v>414.69999999999993</v>
      </c>
      <c r="G137" s="241">
        <f t="shared" si="36"/>
        <v>417.1099999999999</v>
      </c>
      <c r="H137" s="512">
        <f>F137-G137</f>
        <v>-2.4099999999999682</v>
      </c>
      <c r="I137" s="513">
        <f>B137-F137</f>
        <v>14.5</v>
      </c>
      <c r="J137" s="277">
        <f>B137/F137</f>
        <v>1.034965034965035</v>
      </c>
      <c r="K137" s="498">
        <f t="shared" ref="K137:K152" si="37">K111-K85</f>
        <v>427.57000000000005</v>
      </c>
      <c r="L137" s="522">
        <f>B137-K137</f>
        <v>1.6299999999998818</v>
      </c>
      <c r="M137" s="446">
        <f>B137/K137</f>
        <v>1.0038122412704349</v>
      </c>
      <c r="N137"/>
    </row>
    <row r="138" spans="1:14" s="3" customFormat="1" ht="15" customHeight="1">
      <c r="A138" s="463" t="s">
        <v>17</v>
      </c>
      <c r="B138" s="245">
        <f t="shared" si="35"/>
        <v>181.11</v>
      </c>
      <c r="C138" s="389">
        <v>180.48</v>
      </c>
      <c r="D138" s="389">
        <f t="shared" ref="D138:D156" si="38">B138-C138</f>
        <v>0.63000000000002387</v>
      </c>
      <c r="E138" s="390">
        <f t="shared" ref="E138:E156" si="39">B138/C138</f>
        <v>1.0034906914893618</v>
      </c>
      <c r="F138" s="245">
        <f t="shared" si="36"/>
        <v>179.32999999999998</v>
      </c>
      <c r="G138" s="246">
        <f t="shared" si="36"/>
        <v>179.32999999999998</v>
      </c>
      <c r="H138" s="514">
        <f t="shared" ref="H138:H156" si="40">F138-G138</f>
        <v>0</v>
      </c>
      <c r="I138" s="515">
        <f t="shared" ref="I138:I156" si="41">B138-F138</f>
        <v>1.7800000000000296</v>
      </c>
      <c r="J138" s="259">
        <f t="shared" ref="J138:J156" si="42">B138/F138</f>
        <v>1.0099258350526963</v>
      </c>
      <c r="K138" s="499">
        <f t="shared" si="37"/>
        <v>174.88</v>
      </c>
      <c r="L138" s="523">
        <f t="shared" ref="L138:L156" si="43">B138-K138</f>
        <v>6.2300000000000182</v>
      </c>
      <c r="M138" s="417">
        <f t="shared" ref="M138:M156" si="44">B138/K138</f>
        <v>1.035624428179323</v>
      </c>
      <c r="N138"/>
    </row>
    <row r="139" spans="1:14" s="92" customFormat="1" ht="15" customHeight="1">
      <c r="A139" s="464" t="s">
        <v>18</v>
      </c>
      <c r="B139" s="398">
        <f t="shared" si="35"/>
        <v>248.09000000000003</v>
      </c>
      <c r="C139" s="400">
        <v>247.0200000000001</v>
      </c>
      <c r="D139" s="400">
        <f t="shared" si="38"/>
        <v>1.0699999999999363</v>
      </c>
      <c r="E139" s="401">
        <f t="shared" si="39"/>
        <v>1.0043316330661483</v>
      </c>
      <c r="F139" s="398">
        <f t="shared" si="36"/>
        <v>535.37999999999988</v>
      </c>
      <c r="G139" s="402">
        <f t="shared" si="36"/>
        <v>237.77999999999997</v>
      </c>
      <c r="H139" s="516">
        <f t="shared" si="40"/>
        <v>297.59999999999991</v>
      </c>
      <c r="I139" s="517">
        <f t="shared" si="41"/>
        <v>-287.28999999999985</v>
      </c>
      <c r="J139" s="404">
        <f t="shared" si="42"/>
        <v>0.46339048899846852</v>
      </c>
      <c r="K139" s="505">
        <f t="shared" si="37"/>
        <v>252.69</v>
      </c>
      <c r="L139" s="524">
        <f t="shared" si="43"/>
        <v>-4.5999999999999659</v>
      </c>
      <c r="M139" s="418">
        <f t="shared" si="44"/>
        <v>0.98179587637025623</v>
      </c>
      <c r="N139"/>
    </row>
    <row r="140" spans="1:14" s="92" customFormat="1" ht="15" customHeight="1">
      <c r="A140" s="463" t="s">
        <v>19</v>
      </c>
      <c r="B140" s="245">
        <f t="shared" si="35"/>
        <v>20.400000000000006</v>
      </c>
      <c r="C140" s="389">
        <v>20.5</v>
      </c>
      <c r="D140" s="389">
        <f t="shared" si="38"/>
        <v>-9.9999999999994316E-2</v>
      </c>
      <c r="E140" s="390">
        <f t="shared" si="39"/>
        <v>0.99512195121951252</v>
      </c>
      <c r="F140" s="245">
        <f t="shared" si="36"/>
        <v>19.299999999999997</v>
      </c>
      <c r="G140" s="246">
        <f t="shared" si="36"/>
        <v>19.199999999999989</v>
      </c>
      <c r="H140" s="514">
        <f t="shared" si="40"/>
        <v>0.10000000000000853</v>
      </c>
      <c r="I140" s="515">
        <f t="shared" si="41"/>
        <v>1.1000000000000085</v>
      </c>
      <c r="J140" s="259">
        <f t="shared" si="42"/>
        <v>1.0569948186528502</v>
      </c>
      <c r="K140" s="499">
        <f t="shared" si="37"/>
        <v>18.400000000000006</v>
      </c>
      <c r="L140" s="523">
        <f t="shared" si="43"/>
        <v>2</v>
      </c>
      <c r="M140" s="417">
        <f t="shared" si="44"/>
        <v>1.1086956521739131</v>
      </c>
      <c r="N140"/>
    </row>
    <row r="141" spans="1:14" s="3" customFormat="1" ht="15" customHeight="1">
      <c r="A141" s="465" t="s">
        <v>20</v>
      </c>
      <c r="B141" s="247">
        <f t="shared" si="35"/>
        <v>3.9000000000000004</v>
      </c>
      <c r="C141" s="392">
        <v>4</v>
      </c>
      <c r="D141" s="392">
        <f t="shared" si="38"/>
        <v>-9.9999999999999645E-2</v>
      </c>
      <c r="E141" s="393">
        <f t="shared" si="39"/>
        <v>0.97500000000000009</v>
      </c>
      <c r="F141" s="247">
        <f t="shared" si="36"/>
        <v>3.9000000000000004</v>
      </c>
      <c r="G141" s="248">
        <f t="shared" si="36"/>
        <v>3.8000000000000007</v>
      </c>
      <c r="H141" s="518">
        <f t="shared" si="40"/>
        <v>9.9999999999999645E-2</v>
      </c>
      <c r="I141" s="519">
        <f t="shared" si="41"/>
        <v>0</v>
      </c>
      <c r="J141" s="261">
        <f t="shared" si="42"/>
        <v>1</v>
      </c>
      <c r="K141" s="500">
        <f t="shared" si="37"/>
        <v>3.6999999999999993</v>
      </c>
      <c r="L141" s="525">
        <f t="shared" si="43"/>
        <v>0.20000000000000107</v>
      </c>
      <c r="M141" s="419">
        <f t="shared" si="44"/>
        <v>1.0540540540540544</v>
      </c>
    </row>
    <row r="142" spans="1:14" s="96" customFormat="1" ht="15" customHeight="1">
      <c r="A142" s="465" t="s">
        <v>24</v>
      </c>
      <c r="B142" s="247">
        <f t="shared" si="35"/>
        <v>10.5</v>
      </c>
      <c r="C142" s="392">
        <v>10.5</v>
      </c>
      <c r="D142" s="392">
        <f t="shared" si="38"/>
        <v>0</v>
      </c>
      <c r="E142" s="393">
        <f t="shared" si="39"/>
        <v>1</v>
      </c>
      <c r="F142" s="247">
        <f t="shared" si="36"/>
        <v>9.5</v>
      </c>
      <c r="G142" s="248">
        <f t="shared" si="36"/>
        <v>9.5</v>
      </c>
      <c r="H142" s="518">
        <f t="shared" si="40"/>
        <v>0</v>
      </c>
      <c r="I142" s="519">
        <f t="shared" si="41"/>
        <v>1</v>
      </c>
      <c r="J142" s="261">
        <f t="shared" si="42"/>
        <v>1.1052631578947369</v>
      </c>
      <c r="K142" s="500">
        <f t="shared" si="37"/>
        <v>9.5</v>
      </c>
      <c r="L142" s="525">
        <f t="shared" si="43"/>
        <v>1</v>
      </c>
      <c r="M142" s="419">
        <f t="shared" si="44"/>
        <v>1.1052631578947369</v>
      </c>
      <c r="N142" s="3"/>
    </row>
    <row r="143" spans="1:14" s="96" customFormat="1" ht="15" customHeight="1">
      <c r="A143" s="334" t="s">
        <v>48</v>
      </c>
      <c r="B143" s="252">
        <f t="shared" si="35"/>
        <v>6</v>
      </c>
      <c r="C143" s="395">
        <v>6</v>
      </c>
      <c r="D143" s="395">
        <f t="shared" si="38"/>
        <v>0</v>
      </c>
      <c r="E143" s="396">
        <f t="shared" si="39"/>
        <v>1</v>
      </c>
      <c r="F143" s="252">
        <f t="shared" si="36"/>
        <v>5.9</v>
      </c>
      <c r="G143" s="253">
        <f t="shared" si="36"/>
        <v>5.9</v>
      </c>
      <c r="H143" s="520">
        <f t="shared" si="40"/>
        <v>0</v>
      </c>
      <c r="I143" s="521">
        <f t="shared" si="41"/>
        <v>9.9999999999999645E-2</v>
      </c>
      <c r="J143" s="255">
        <f t="shared" si="42"/>
        <v>1.0169491525423728</v>
      </c>
      <c r="K143" s="501">
        <f t="shared" si="37"/>
        <v>5.2</v>
      </c>
      <c r="L143" s="526">
        <f t="shared" si="43"/>
        <v>0.79999999999999982</v>
      </c>
      <c r="M143" s="420">
        <f t="shared" si="44"/>
        <v>1.1538461538461537</v>
      </c>
      <c r="N143" s="3"/>
    </row>
    <row r="144" spans="1:14" s="92" customFormat="1" ht="15" customHeight="1">
      <c r="A144" s="463" t="s">
        <v>23</v>
      </c>
      <c r="B144" s="245">
        <f t="shared" si="35"/>
        <v>53.650000000000006</v>
      </c>
      <c r="C144" s="389">
        <v>53.650000000000006</v>
      </c>
      <c r="D144" s="389">
        <f t="shared" si="38"/>
        <v>0</v>
      </c>
      <c r="E144" s="390">
        <f t="shared" si="39"/>
        <v>1</v>
      </c>
      <c r="F144" s="245">
        <f t="shared" si="36"/>
        <v>53.850000000000023</v>
      </c>
      <c r="G144" s="246">
        <f t="shared" si="36"/>
        <v>53.849999999999994</v>
      </c>
      <c r="H144" s="514">
        <f t="shared" si="40"/>
        <v>0</v>
      </c>
      <c r="I144" s="515">
        <f t="shared" si="41"/>
        <v>-0.20000000000001705</v>
      </c>
      <c r="J144" s="259">
        <f t="shared" si="42"/>
        <v>0.99628597957288734</v>
      </c>
      <c r="K144" s="499">
        <f t="shared" si="37"/>
        <v>53.049999999999983</v>
      </c>
      <c r="L144" s="523">
        <f t="shared" si="43"/>
        <v>0.60000000000002274</v>
      </c>
      <c r="M144" s="417">
        <f t="shared" si="44"/>
        <v>1.0113100848256367</v>
      </c>
      <c r="N144"/>
    </row>
    <row r="145" spans="1:14" s="606" customFormat="1" ht="15" customHeight="1">
      <c r="A145" s="465" t="s">
        <v>49</v>
      </c>
      <c r="B145" s="247">
        <f t="shared" si="35"/>
        <v>2.5000000000000018</v>
      </c>
      <c r="C145" s="392">
        <v>2.5000000000000018</v>
      </c>
      <c r="D145" s="392">
        <f t="shared" si="38"/>
        <v>0</v>
      </c>
      <c r="E145" s="393">
        <f t="shared" si="39"/>
        <v>1</v>
      </c>
      <c r="F145" s="247">
        <f t="shared" si="36"/>
        <v>2.5</v>
      </c>
      <c r="G145" s="248">
        <f t="shared" si="36"/>
        <v>2.5</v>
      </c>
      <c r="H145" s="518">
        <f t="shared" si="40"/>
        <v>0</v>
      </c>
      <c r="I145" s="519">
        <f t="shared" si="41"/>
        <v>0</v>
      </c>
      <c r="J145" s="261">
        <f t="shared" si="42"/>
        <v>1.0000000000000007</v>
      </c>
      <c r="K145" s="500">
        <f t="shared" si="37"/>
        <v>2.4000000000000004</v>
      </c>
      <c r="L145" s="525">
        <f t="shared" si="43"/>
        <v>0.10000000000000142</v>
      </c>
      <c r="M145" s="419">
        <f t="shared" si="44"/>
        <v>1.0416666666666672</v>
      </c>
      <c r="N145" s="3"/>
    </row>
    <row r="146" spans="1:14" ht="15" customHeight="1">
      <c r="A146" s="463" t="s">
        <v>54</v>
      </c>
      <c r="B146" s="245">
        <f t="shared" si="35"/>
        <v>19</v>
      </c>
      <c r="C146" s="389">
        <v>19</v>
      </c>
      <c r="D146" s="389">
        <f t="shared" si="38"/>
        <v>0</v>
      </c>
      <c r="E146" s="390">
        <f t="shared" si="39"/>
        <v>1</v>
      </c>
      <c r="F146" s="245">
        <f t="shared" si="36"/>
        <v>19.5</v>
      </c>
      <c r="G146" s="246">
        <f t="shared" si="36"/>
        <v>19.5</v>
      </c>
      <c r="H146" s="514">
        <f t="shared" si="40"/>
        <v>0</v>
      </c>
      <c r="I146" s="515">
        <f t="shared" si="41"/>
        <v>-0.5</v>
      </c>
      <c r="J146" s="259">
        <f t="shared" si="42"/>
        <v>0.97435897435897434</v>
      </c>
      <c r="K146" s="499">
        <f t="shared" si="37"/>
        <v>19</v>
      </c>
      <c r="L146" s="523">
        <f t="shared" si="43"/>
        <v>0</v>
      </c>
      <c r="M146" s="417">
        <f t="shared" si="44"/>
        <v>1</v>
      </c>
      <c r="N146" s="96"/>
    </row>
    <row r="147" spans="1:14" ht="15" customHeight="1">
      <c r="A147" s="465" t="s">
        <v>35</v>
      </c>
      <c r="B147" s="247">
        <f t="shared" si="35"/>
        <v>3.5999999999999996</v>
      </c>
      <c r="C147" s="392">
        <v>3.6000000000000014</v>
      </c>
      <c r="D147" s="392">
        <f t="shared" si="38"/>
        <v>0</v>
      </c>
      <c r="E147" s="393">
        <f t="shared" si="39"/>
        <v>0.99999999999999956</v>
      </c>
      <c r="F147" s="247">
        <f t="shared" si="36"/>
        <v>3.5999999999999996</v>
      </c>
      <c r="G147" s="248">
        <f t="shared" si="36"/>
        <v>3.5999999999999996</v>
      </c>
      <c r="H147" s="518">
        <f t="shared" si="40"/>
        <v>0</v>
      </c>
      <c r="I147" s="519">
        <f t="shared" si="41"/>
        <v>0</v>
      </c>
      <c r="J147" s="261">
        <f t="shared" si="42"/>
        <v>1</v>
      </c>
      <c r="K147" s="500">
        <f t="shared" si="37"/>
        <v>3.5999999999999996</v>
      </c>
      <c r="L147" s="525">
        <f t="shared" si="43"/>
        <v>0</v>
      </c>
      <c r="M147" s="419">
        <f t="shared" si="44"/>
        <v>1</v>
      </c>
      <c r="N147" s="3"/>
    </row>
    <row r="148" spans="1:14" ht="15" customHeight="1">
      <c r="A148" s="465" t="s">
        <v>36</v>
      </c>
      <c r="B148" s="247">
        <f t="shared" si="35"/>
        <v>18.200000000000003</v>
      </c>
      <c r="C148" s="392">
        <v>18.200000000000003</v>
      </c>
      <c r="D148" s="392">
        <f t="shared" si="38"/>
        <v>0</v>
      </c>
      <c r="E148" s="393">
        <f t="shared" si="39"/>
        <v>1</v>
      </c>
      <c r="F148" s="247">
        <f t="shared" si="36"/>
        <v>17.999999999999996</v>
      </c>
      <c r="G148" s="248">
        <f t="shared" si="36"/>
        <v>17.999999999999996</v>
      </c>
      <c r="H148" s="518">
        <f t="shared" si="40"/>
        <v>0</v>
      </c>
      <c r="I148" s="519">
        <f t="shared" si="41"/>
        <v>0.20000000000000639</v>
      </c>
      <c r="J148" s="261">
        <f t="shared" si="42"/>
        <v>1.0111111111111115</v>
      </c>
      <c r="K148" s="500">
        <f t="shared" si="37"/>
        <v>17.899999999999999</v>
      </c>
      <c r="L148" s="525">
        <f t="shared" si="43"/>
        <v>0.30000000000000426</v>
      </c>
      <c r="M148" s="419">
        <f t="shared" si="44"/>
        <v>1.016759776536313</v>
      </c>
      <c r="N148" s="3"/>
    </row>
    <row r="149" spans="1:14" ht="15" customHeight="1">
      <c r="A149" s="465" t="s">
        <v>29</v>
      </c>
      <c r="B149" s="247">
        <f t="shared" si="35"/>
        <v>7.8999999999999986</v>
      </c>
      <c r="C149" s="392">
        <v>7.8999999999999986</v>
      </c>
      <c r="D149" s="392">
        <f t="shared" si="38"/>
        <v>0</v>
      </c>
      <c r="E149" s="393">
        <f t="shared" si="39"/>
        <v>1</v>
      </c>
      <c r="F149" s="247">
        <f t="shared" si="36"/>
        <v>7.8000000000000043</v>
      </c>
      <c r="G149" s="248">
        <f t="shared" si="36"/>
        <v>7.7999999999999972</v>
      </c>
      <c r="H149" s="518">
        <f t="shared" si="40"/>
        <v>7.1054273576010019E-15</v>
      </c>
      <c r="I149" s="519">
        <f t="shared" si="41"/>
        <v>9.9999999999994316E-2</v>
      </c>
      <c r="J149" s="261">
        <f t="shared" si="42"/>
        <v>1.0128205128205121</v>
      </c>
      <c r="K149" s="500">
        <f t="shared" si="37"/>
        <v>7.8000000000000043</v>
      </c>
      <c r="L149" s="525">
        <f t="shared" si="43"/>
        <v>9.9999999999994316E-2</v>
      </c>
      <c r="M149" s="419">
        <f t="shared" si="44"/>
        <v>1.0128205128205121</v>
      </c>
      <c r="N149" s="92"/>
    </row>
    <row r="150" spans="1:14" ht="15" customHeight="1">
      <c r="A150" s="465" t="s">
        <v>39</v>
      </c>
      <c r="B150" s="247">
        <f t="shared" si="35"/>
        <v>2.3000000000000007</v>
      </c>
      <c r="C150" s="392">
        <v>1.8000000000000007</v>
      </c>
      <c r="D150" s="392">
        <f t="shared" si="38"/>
        <v>0.5</v>
      </c>
      <c r="E150" s="393">
        <f t="shared" si="39"/>
        <v>1.2777777777777777</v>
      </c>
      <c r="F150" s="247">
        <f t="shared" si="36"/>
        <v>2.3000000000000007</v>
      </c>
      <c r="G150" s="248">
        <f t="shared" si="36"/>
        <v>2.3000000000000007</v>
      </c>
      <c r="H150" s="518">
        <f t="shared" si="40"/>
        <v>0</v>
      </c>
      <c r="I150" s="519">
        <f t="shared" si="41"/>
        <v>0</v>
      </c>
      <c r="J150" s="261">
        <f t="shared" si="42"/>
        <v>1</v>
      </c>
      <c r="K150" s="500">
        <f t="shared" si="37"/>
        <v>2.2000000000000002</v>
      </c>
      <c r="L150" s="525">
        <f t="shared" si="43"/>
        <v>0.10000000000000053</v>
      </c>
      <c r="M150" s="419">
        <f t="shared" si="44"/>
        <v>1.0454545454545456</v>
      </c>
      <c r="N150" s="92"/>
    </row>
    <row r="151" spans="1:14" ht="15" customHeight="1">
      <c r="A151" s="334" t="s">
        <v>22</v>
      </c>
      <c r="B151" s="252">
        <f t="shared" si="35"/>
        <v>5.1999999999999993</v>
      </c>
      <c r="C151" s="395">
        <v>5.6999999999999993</v>
      </c>
      <c r="D151" s="395">
        <f t="shared" si="38"/>
        <v>-0.5</v>
      </c>
      <c r="E151" s="396">
        <f t="shared" si="39"/>
        <v>0.91228070175438591</v>
      </c>
      <c r="F151" s="252">
        <f t="shared" si="36"/>
        <v>5.6</v>
      </c>
      <c r="G151" s="253">
        <f t="shared" si="36"/>
        <v>5.6</v>
      </c>
      <c r="H151" s="520">
        <f t="shared" si="40"/>
        <v>0</v>
      </c>
      <c r="I151" s="521">
        <f t="shared" si="41"/>
        <v>-0.40000000000000036</v>
      </c>
      <c r="J151" s="255">
        <f t="shared" si="42"/>
        <v>0.92857142857142849</v>
      </c>
      <c r="K151" s="501">
        <f t="shared" si="37"/>
        <v>5.4600000000000009</v>
      </c>
      <c r="L151" s="526">
        <f t="shared" si="43"/>
        <v>-0.26000000000000156</v>
      </c>
      <c r="M151" s="420">
        <f t="shared" si="44"/>
        <v>0.95238095238095211</v>
      </c>
      <c r="N151" s="3"/>
    </row>
    <row r="152" spans="1:14" ht="15" customHeight="1">
      <c r="A152" s="463" t="s">
        <v>25</v>
      </c>
      <c r="B152" s="245">
        <f t="shared" si="35"/>
        <v>77</v>
      </c>
      <c r="C152" s="389">
        <v>77</v>
      </c>
      <c r="D152" s="389">
        <f t="shared" si="38"/>
        <v>0</v>
      </c>
      <c r="E152" s="390">
        <f t="shared" si="39"/>
        <v>1</v>
      </c>
      <c r="F152" s="245">
        <f t="shared" si="36"/>
        <v>74</v>
      </c>
      <c r="G152" s="246">
        <f t="shared" si="36"/>
        <v>74</v>
      </c>
      <c r="H152" s="514">
        <f t="shared" si="40"/>
        <v>0</v>
      </c>
      <c r="I152" s="515">
        <f t="shared" si="41"/>
        <v>3</v>
      </c>
      <c r="J152" s="259">
        <f t="shared" si="42"/>
        <v>1.0405405405405406</v>
      </c>
      <c r="K152" s="499">
        <f t="shared" si="37"/>
        <v>70</v>
      </c>
      <c r="L152" s="523">
        <f t="shared" si="43"/>
        <v>7</v>
      </c>
      <c r="M152" s="417">
        <f t="shared" si="44"/>
        <v>1.1000000000000001</v>
      </c>
      <c r="N152" s="96"/>
    </row>
    <row r="153" spans="1:14" ht="15" customHeight="1">
      <c r="A153" s="555" t="s">
        <v>112</v>
      </c>
      <c r="B153" s="564">
        <f>B137-B152</f>
        <v>352.19999999999993</v>
      </c>
      <c r="C153" s="693">
        <v>350.49000000000012</v>
      </c>
      <c r="D153" s="565">
        <f t="shared" si="38"/>
        <v>1.709999999999809</v>
      </c>
      <c r="E153" s="557">
        <f t="shared" si="39"/>
        <v>1.004878883848326</v>
      </c>
      <c r="F153" s="566">
        <f>F137-F152</f>
        <v>340.69999999999993</v>
      </c>
      <c r="G153" s="694">
        <f>G137-G152</f>
        <v>343.1099999999999</v>
      </c>
      <c r="H153" s="568">
        <f t="shared" si="40"/>
        <v>-2.4099999999999682</v>
      </c>
      <c r="I153" s="569">
        <f t="shared" si="41"/>
        <v>11.5</v>
      </c>
      <c r="J153" s="570">
        <f t="shared" si="42"/>
        <v>1.0337540358086292</v>
      </c>
      <c r="K153" s="564">
        <f>K137-K152</f>
        <v>357.57000000000005</v>
      </c>
      <c r="L153" s="571">
        <f t="shared" si="43"/>
        <v>-5.3700000000001182</v>
      </c>
      <c r="M153" s="562">
        <f t="shared" si="44"/>
        <v>0.98498196157395723</v>
      </c>
      <c r="N153" s="555"/>
    </row>
    <row r="154" spans="1:14" ht="15" customHeight="1">
      <c r="A154" s="572" t="s">
        <v>113</v>
      </c>
      <c r="B154" s="556">
        <f>B152/B137</f>
        <v>0.17940354147250701</v>
      </c>
      <c r="C154" s="695">
        <v>0.18012117242508591</v>
      </c>
      <c r="D154" s="557">
        <f t="shared" si="38"/>
        <v>-7.1763095257890153E-4</v>
      </c>
      <c r="E154" s="557">
        <f t="shared" si="39"/>
        <v>0.996015843429637</v>
      </c>
      <c r="F154" s="573">
        <f>F152/F137</f>
        <v>0.17844224740776468</v>
      </c>
      <c r="G154" s="696">
        <f>G152/G137</f>
        <v>0.17741123444654891</v>
      </c>
      <c r="H154" s="570">
        <f t="shared" si="40"/>
        <v>1.0310129612157715E-3</v>
      </c>
      <c r="I154" s="559">
        <f t="shared" si="41"/>
        <v>9.6129406474232404E-4</v>
      </c>
      <c r="J154" s="570">
        <f t="shared" si="42"/>
        <v>1.0053871439006574</v>
      </c>
      <c r="K154" s="556">
        <f>K152/K137</f>
        <v>0.16371588277942792</v>
      </c>
      <c r="L154" s="574">
        <f t="shared" si="43"/>
        <v>1.5687658693079087E-2</v>
      </c>
      <c r="M154" s="562">
        <f t="shared" si="44"/>
        <v>1.0958224603914262</v>
      </c>
      <c r="N154" s="572"/>
    </row>
    <row r="155" spans="1:14" s="3" customFormat="1" ht="15" customHeight="1">
      <c r="A155" s="463" t="s">
        <v>31</v>
      </c>
      <c r="B155" s="245">
        <f>B129-B103</f>
        <v>2.6999999999999993</v>
      </c>
      <c r="C155" s="389">
        <v>2.6999999999999993</v>
      </c>
      <c r="D155" s="389">
        <f t="shared" si="38"/>
        <v>0</v>
      </c>
      <c r="E155" s="390">
        <f t="shared" si="39"/>
        <v>1</v>
      </c>
      <c r="F155" s="245">
        <f t="shared" ref="F155:G157" si="45">F129-F103</f>
        <v>1.6999999999999993</v>
      </c>
      <c r="G155" s="246">
        <f t="shared" si="45"/>
        <v>2.6999999999999993</v>
      </c>
      <c r="H155" s="514">
        <f t="shared" si="40"/>
        <v>-1</v>
      </c>
      <c r="I155" s="515">
        <f t="shared" si="41"/>
        <v>1</v>
      </c>
      <c r="J155" s="259">
        <f t="shared" si="42"/>
        <v>1.5882352941176474</v>
      </c>
      <c r="K155" s="499">
        <f>K129-K103</f>
        <v>2.84</v>
      </c>
      <c r="L155" s="523">
        <f t="shared" si="43"/>
        <v>-0.14000000000000057</v>
      </c>
      <c r="M155" s="417">
        <f t="shared" si="44"/>
        <v>0.95070422535211252</v>
      </c>
      <c r="N155" s="96"/>
    </row>
    <row r="156" spans="1:14" s="3" customFormat="1" ht="15" customHeight="1">
      <c r="A156" s="465" t="s">
        <v>34</v>
      </c>
      <c r="B156" s="247">
        <f>B130-B104</f>
        <v>1.2999999999999998</v>
      </c>
      <c r="C156" s="392">
        <v>1.2999999999999998</v>
      </c>
      <c r="D156" s="392">
        <f t="shared" si="38"/>
        <v>0</v>
      </c>
      <c r="E156" s="393">
        <f t="shared" si="39"/>
        <v>1</v>
      </c>
      <c r="F156" s="247">
        <f t="shared" si="45"/>
        <v>1.2999999999999998</v>
      </c>
      <c r="G156" s="248">
        <f t="shared" si="45"/>
        <v>1.2999999999999998</v>
      </c>
      <c r="H156" s="518">
        <f t="shared" si="40"/>
        <v>0</v>
      </c>
      <c r="I156" s="519">
        <f t="shared" si="41"/>
        <v>0</v>
      </c>
      <c r="J156" s="261">
        <f t="shared" si="42"/>
        <v>1</v>
      </c>
      <c r="K156" s="500">
        <f>K130-K104</f>
        <v>1.4000000000000004</v>
      </c>
      <c r="L156" s="525">
        <f t="shared" si="43"/>
        <v>-0.10000000000000053</v>
      </c>
      <c r="M156" s="419">
        <f t="shared" si="44"/>
        <v>0.92857142857142816</v>
      </c>
      <c r="N156" s="92"/>
    </row>
    <row r="157" spans="1:14" s="3" customFormat="1" ht="15" customHeight="1">
      <c r="A157" s="600" t="s">
        <v>95</v>
      </c>
      <c r="B157" s="597">
        <f>B131-B105</f>
        <v>1.4000000000000004</v>
      </c>
      <c r="C157" s="601">
        <v>1.3999999999999986</v>
      </c>
      <c r="D157" s="601">
        <f>B157-C157</f>
        <v>1.7763568394002505E-15</v>
      </c>
      <c r="E157" s="585">
        <f>B157/C157</f>
        <v>1.0000000000000013</v>
      </c>
      <c r="F157" s="597">
        <f t="shared" si="45"/>
        <v>0.39999999999999858</v>
      </c>
      <c r="G157" s="599">
        <f t="shared" si="45"/>
        <v>1.3999999999999986</v>
      </c>
      <c r="H157" s="602">
        <f>F157-G157</f>
        <v>-1</v>
      </c>
      <c r="I157" s="607">
        <f>B157-F157</f>
        <v>1.0000000000000018</v>
      </c>
      <c r="J157" s="587">
        <f>B157/F157</f>
        <v>3.5000000000000133</v>
      </c>
      <c r="K157" s="608">
        <f>K131-K105</f>
        <v>1.4399999999999995</v>
      </c>
      <c r="L157" s="609">
        <f>B157-K157</f>
        <v>-3.9999999999999147E-2</v>
      </c>
      <c r="M157" s="589">
        <f>B157/K157</f>
        <v>0.97222222222222276</v>
      </c>
      <c r="N157" s="606"/>
    </row>
    <row r="159" spans="1:14" s="3" customFormat="1" ht="15.6">
      <c r="A159" s="2" t="s">
        <v>187</v>
      </c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96" customForma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81"/>
      <c r="M160"/>
      <c r="N160"/>
    </row>
    <row r="161" spans="1:14" s="3" customFormat="1" ht="46.2">
      <c r="A161" s="461" t="s">
        <v>66</v>
      </c>
      <c r="B161" s="316" t="s">
        <v>330</v>
      </c>
      <c r="C161" s="356" t="s">
        <v>364</v>
      </c>
      <c r="D161" s="357" t="s">
        <v>365</v>
      </c>
      <c r="E161" s="358" t="s">
        <v>366</v>
      </c>
      <c r="F161" s="316" t="s">
        <v>331</v>
      </c>
      <c r="G161" s="113" t="s">
        <v>367</v>
      </c>
      <c r="H161" s="492" t="s">
        <v>368</v>
      </c>
      <c r="I161" s="484" t="s">
        <v>130</v>
      </c>
      <c r="J161" s="114" t="s">
        <v>131</v>
      </c>
      <c r="K161" s="318" t="s">
        <v>188</v>
      </c>
      <c r="L161" s="410" t="s">
        <v>189</v>
      </c>
      <c r="M161" s="385" t="s">
        <v>162</v>
      </c>
      <c r="N161"/>
    </row>
    <row r="162" spans="1:14" s="3" customFormat="1" ht="15" customHeight="1">
      <c r="A162" s="462"/>
      <c r="B162" s="317" t="s">
        <v>15</v>
      </c>
      <c r="C162" s="20" t="s">
        <v>15</v>
      </c>
      <c r="D162" s="359" t="s">
        <v>15</v>
      </c>
      <c r="E162" s="360" t="s">
        <v>1</v>
      </c>
      <c r="F162" s="317" t="s">
        <v>15</v>
      </c>
      <c r="G162" s="27" t="s">
        <v>15</v>
      </c>
      <c r="H162" s="493" t="s">
        <v>15</v>
      </c>
      <c r="I162" s="6" t="s">
        <v>15</v>
      </c>
      <c r="J162" s="6" t="s">
        <v>1</v>
      </c>
      <c r="K162" s="320" t="s">
        <v>15</v>
      </c>
      <c r="L162" s="375" t="s">
        <v>15</v>
      </c>
      <c r="M162" s="386" t="s">
        <v>1</v>
      </c>
      <c r="N162"/>
    </row>
    <row r="163" spans="1:14" s="92" customFormat="1" ht="15" customHeight="1">
      <c r="A163" s="463" t="s">
        <v>16</v>
      </c>
      <c r="B163" s="102">
        <v>157.03</v>
      </c>
      <c r="C163" s="683">
        <v>155.49</v>
      </c>
      <c r="D163" s="441">
        <f>B163-C163</f>
        <v>1.539999999999992</v>
      </c>
      <c r="E163" s="442">
        <f>B163/C163</f>
        <v>1.0099041739018586</v>
      </c>
      <c r="F163" s="102">
        <v>194.15</v>
      </c>
      <c r="G163" s="684">
        <v>193.33</v>
      </c>
      <c r="H163" s="494">
        <f>F163-G163</f>
        <v>0.81999999999999318</v>
      </c>
      <c r="I163" s="269">
        <f>B163-F163</f>
        <v>-37.120000000000005</v>
      </c>
      <c r="J163" s="278">
        <f>B163/F163</f>
        <v>0.80880762297192887</v>
      </c>
      <c r="K163" s="102">
        <v>227.83</v>
      </c>
      <c r="L163" s="489">
        <f>B163-K163</f>
        <v>-70.800000000000011</v>
      </c>
      <c r="M163" s="377">
        <f>B163/K163</f>
        <v>0.68924197866830528</v>
      </c>
      <c r="N163"/>
    </row>
    <row r="164" spans="1:14" s="92" customFormat="1" ht="15" customHeight="1">
      <c r="A164" s="463" t="s">
        <v>17</v>
      </c>
      <c r="B164" s="107">
        <v>45.06</v>
      </c>
      <c r="C164" s="685">
        <v>42.77</v>
      </c>
      <c r="D164" s="362">
        <f t="shared" ref="D164:D183" si="46">B164-C164</f>
        <v>2.2899999999999991</v>
      </c>
      <c r="E164" s="363">
        <f t="shared" ref="E164:E183" si="47">B164/C164</f>
        <v>1.0535422024783727</v>
      </c>
      <c r="F164" s="107">
        <v>50.86</v>
      </c>
      <c r="G164" s="686">
        <v>51.5</v>
      </c>
      <c r="H164" s="495">
        <f t="shared" ref="H164:H183" si="48">F164-G164</f>
        <v>-0.64000000000000057</v>
      </c>
      <c r="I164" s="239">
        <f t="shared" ref="I164:I183" si="49">B164-F164</f>
        <v>-5.7999999999999972</v>
      </c>
      <c r="J164" s="279">
        <f t="shared" ref="J164:J183" si="50">B164/F164</f>
        <v>0.88596146283916644</v>
      </c>
      <c r="K164" s="107">
        <v>58.25</v>
      </c>
      <c r="L164" s="411">
        <f t="shared" ref="L164:L183" si="51">B164-K164</f>
        <v>-13.189999999999998</v>
      </c>
      <c r="M164" s="379">
        <f t="shared" ref="M164:M183" si="52">B164/K164</f>
        <v>0.77356223175965666</v>
      </c>
      <c r="N164"/>
    </row>
    <row r="165" spans="1:14" s="3" customFormat="1" ht="15" customHeight="1">
      <c r="A165" s="464" t="s">
        <v>18</v>
      </c>
      <c r="B165" s="348">
        <v>111.97</v>
      </c>
      <c r="C165" s="687">
        <v>112.72</v>
      </c>
      <c r="D165" s="365">
        <f t="shared" si="46"/>
        <v>-0.75</v>
      </c>
      <c r="E165" s="366">
        <f t="shared" si="47"/>
        <v>0.99334634492547902</v>
      </c>
      <c r="F165" s="348">
        <v>143.29</v>
      </c>
      <c r="G165" s="688">
        <v>141.83000000000001</v>
      </c>
      <c r="H165" s="504">
        <f t="shared" si="48"/>
        <v>1.4599999999999795</v>
      </c>
      <c r="I165" s="350">
        <f t="shared" si="49"/>
        <v>-31.319999999999993</v>
      </c>
      <c r="J165" s="436">
        <f t="shared" si="50"/>
        <v>0.78142229045990652</v>
      </c>
      <c r="K165" s="348">
        <v>169.58</v>
      </c>
      <c r="L165" s="397">
        <f t="shared" si="51"/>
        <v>-57.610000000000014</v>
      </c>
      <c r="M165" s="381">
        <f t="shared" si="52"/>
        <v>0.66027833470928166</v>
      </c>
      <c r="N165"/>
    </row>
    <row r="166" spans="1:14" s="96" customFormat="1" ht="15" customHeight="1">
      <c r="A166" s="463" t="s">
        <v>19</v>
      </c>
      <c r="B166" s="107">
        <v>15.9</v>
      </c>
      <c r="C166" s="685">
        <v>17.510000000000002</v>
      </c>
      <c r="D166" s="362">
        <f t="shared" si="46"/>
        <v>-1.6100000000000012</v>
      </c>
      <c r="E166" s="363">
        <f t="shared" si="47"/>
        <v>0.90805254140491143</v>
      </c>
      <c r="F166" s="107">
        <v>15.79</v>
      </c>
      <c r="G166" s="686">
        <v>16.899999999999999</v>
      </c>
      <c r="H166" s="495">
        <f t="shared" si="48"/>
        <v>-1.1099999999999994</v>
      </c>
      <c r="I166" s="239">
        <f t="shared" si="49"/>
        <v>0.11000000000000121</v>
      </c>
      <c r="J166" s="279">
        <f t="shared" si="50"/>
        <v>1.0069664344521849</v>
      </c>
      <c r="K166" s="107">
        <v>22.99</v>
      </c>
      <c r="L166" s="411">
        <f t="shared" si="51"/>
        <v>-7.0899999999999981</v>
      </c>
      <c r="M166" s="379">
        <f t="shared" si="52"/>
        <v>0.6916050456720314</v>
      </c>
      <c r="N166"/>
    </row>
    <row r="167" spans="1:14" s="555" customFormat="1" ht="15" customHeight="1">
      <c r="A167" s="465" t="s">
        <v>20</v>
      </c>
      <c r="B167" s="93">
        <v>3.98</v>
      </c>
      <c r="C167" s="689">
        <v>5.49</v>
      </c>
      <c r="D167" s="368">
        <f t="shared" si="46"/>
        <v>-1.5100000000000002</v>
      </c>
      <c r="E167" s="369">
        <f t="shared" si="47"/>
        <v>0.72495446265938068</v>
      </c>
      <c r="F167" s="93">
        <v>2.38</v>
      </c>
      <c r="G167" s="690">
        <v>3.49</v>
      </c>
      <c r="H167" s="496">
        <f t="shared" si="48"/>
        <v>-1.1100000000000003</v>
      </c>
      <c r="I167" s="180">
        <f t="shared" si="49"/>
        <v>1.6</v>
      </c>
      <c r="J167" s="282">
        <f t="shared" si="50"/>
        <v>1.6722689075630253</v>
      </c>
      <c r="K167" s="93">
        <v>5.27</v>
      </c>
      <c r="L167" s="490">
        <f t="shared" si="51"/>
        <v>-1.2899999999999996</v>
      </c>
      <c r="M167" s="438">
        <f t="shared" si="52"/>
        <v>0.75521821631878561</v>
      </c>
      <c r="N167" s="3"/>
    </row>
    <row r="168" spans="1:14" s="572" customFormat="1" ht="15" customHeight="1">
      <c r="A168" s="465" t="s">
        <v>24</v>
      </c>
      <c r="B168" s="93">
        <v>10.52</v>
      </c>
      <c r="C168" s="689">
        <v>10.220000000000001</v>
      </c>
      <c r="D168" s="368">
        <f t="shared" si="46"/>
        <v>0.29999999999999893</v>
      </c>
      <c r="E168" s="369">
        <f t="shared" si="47"/>
        <v>1.029354207436399</v>
      </c>
      <c r="F168" s="93">
        <v>10.52</v>
      </c>
      <c r="G168" s="690">
        <v>10.52</v>
      </c>
      <c r="H168" s="496">
        <f t="shared" si="48"/>
        <v>0</v>
      </c>
      <c r="I168" s="180">
        <f t="shared" si="49"/>
        <v>0</v>
      </c>
      <c r="J168" s="282">
        <f t="shared" si="50"/>
        <v>1</v>
      </c>
      <c r="K168" s="93">
        <v>14.02</v>
      </c>
      <c r="L168" s="490">
        <f t="shared" si="51"/>
        <v>-3.5</v>
      </c>
      <c r="M168" s="438">
        <f t="shared" si="52"/>
        <v>0.75035663338088443</v>
      </c>
      <c r="N168" s="3"/>
    </row>
    <row r="169" spans="1:14" s="96" customFormat="1" ht="15" customHeight="1">
      <c r="A169" s="334" t="s">
        <v>48</v>
      </c>
      <c r="B169" s="77">
        <v>1.4</v>
      </c>
      <c r="C169" s="691">
        <v>1.8</v>
      </c>
      <c r="D169" s="371">
        <f t="shared" si="46"/>
        <v>-0.40000000000000013</v>
      </c>
      <c r="E169" s="372">
        <f t="shared" si="47"/>
        <v>0.77777777777777768</v>
      </c>
      <c r="F169" s="77">
        <v>2.9</v>
      </c>
      <c r="G169" s="692">
        <v>2.9</v>
      </c>
      <c r="H169" s="497">
        <f t="shared" si="48"/>
        <v>0</v>
      </c>
      <c r="I169" s="184">
        <f t="shared" si="49"/>
        <v>-1.5</v>
      </c>
      <c r="J169" s="283">
        <f t="shared" si="50"/>
        <v>0.48275862068965514</v>
      </c>
      <c r="K169" s="77">
        <v>3.7</v>
      </c>
      <c r="L169" s="491">
        <f t="shared" si="51"/>
        <v>-2.3000000000000003</v>
      </c>
      <c r="M169" s="439">
        <f t="shared" si="52"/>
        <v>0.37837837837837834</v>
      </c>
      <c r="N169" s="3"/>
    </row>
    <row r="170" spans="1:14" s="92" customFormat="1" ht="15" customHeight="1">
      <c r="A170" s="463" t="s">
        <v>23</v>
      </c>
      <c r="B170" s="107">
        <v>15.42</v>
      </c>
      <c r="C170" s="685">
        <v>15.12</v>
      </c>
      <c r="D170" s="362">
        <f t="shared" si="46"/>
        <v>0.30000000000000071</v>
      </c>
      <c r="E170" s="363">
        <f t="shared" si="47"/>
        <v>1.01984126984127</v>
      </c>
      <c r="F170" s="107">
        <v>22.04</v>
      </c>
      <c r="G170" s="686">
        <v>20.85</v>
      </c>
      <c r="H170" s="495">
        <f t="shared" si="48"/>
        <v>1.1899999999999977</v>
      </c>
      <c r="I170" s="239">
        <f t="shared" si="49"/>
        <v>-6.6199999999999992</v>
      </c>
      <c r="J170" s="279">
        <f t="shared" si="50"/>
        <v>0.69963702359346647</v>
      </c>
      <c r="K170" s="107">
        <v>21.75</v>
      </c>
      <c r="L170" s="411">
        <f t="shared" si="51"/>
        <v>-6.33</v>
      </c>
      <c r="M170" s="379">
        <f t="shared" si="52"/>
        <v>0.70896551724137935</v>
      </c>
      <c r="N170"/>
    </row>
    <row r="171" spans="1:14" s="606" customFormat="1" ht="15" customHeight="1">
      <c r="A171" s="465" t="s">
        <v>49</v>
      </c>
      <c r="B171" s="93">
        <v>1.77</v>
      </c>
      <c r="C171" s="689">
        <v>1.77</v>
      </c>
      <c r="D171" s="368">
        <f t="shared" si="46"/>
        <v>0</v>
      </c>
      <c r="E171" s="369">
        <f t="shared" si="47"/>
        <v>1</v>
      </c>
      <c r="F171" s="93">
        <v>1.78</v>
      </c>
      <c r="G171" s="690">
        <v>1.78</v>
      </c>
      <c r="H171" s="496">
        <f t="shared" si="48"/>
        <v>0</v>
      </c>
      <c r="I171" s="180">
        <f t="shared" si="49"/>
        <v>-1.0000000000000009E-2</v>
      </c>
      <c r="J171" s="282">
        <f t="shared" si="50"/>
        <v>0.9943820224719101</v>
      </c>
      <c r="K171" s="93">
        <v>1.89</v>
      </c>
      <c r="L171" s="490">
        <f t="shared" si="51"/>
        <v>-0.11999999999999988</v>
      </c>
      <c r="M171" s="438">
        <f t="shared" si="52"/>
        <v>0.93650793650793651</v>
      </c>
      <c r="N171" s="3"/>
    </row>
    <row r="172" spans="1:14" ht="15" customHeight="1">
      <c r="A172" s="463" t="s">
        <v>54</v>
      </c>
      <c r="B172" s="107">
        <v>5.81</v>
      </c>
      <c r="C172" s="685">
        <v>5.51</v>
      </c>
      <c r="D172" s="362">
        <f t="shared" si="46"/>
        <v>0.29999999999999982</v>
      </c>
      <c r="E172" s="363">
        <f t="shared" si="47"/>
        <v>1.0544464609800364</v>
      </c>
      <c r="F172" s="107">
        <v>9.51</v>
      </c>
      <c r="G172" s="686">
        <v>8.2100000000000009</v>
      </c>
      <c r="H172" s="495">
        <f t="shared" si="48"/>
        <v>1.2999999999999989</v>
      </c>
      <c r="I172" s="239">
        <f t="shared" si="49"/>
        <v>-3.7</v>
      </c>
      <c r="J172" s="279">
        <f t="shared" si="50"/>
        <v>0.6109358569926393</v>
      </c>
      <c r="K172" s="107">
        <v>7.44</v>
      </c>
      <c r="L172" s="411">
        <f t="shared" si="51"/>
        <v>-1.6300000000000008</v>
      </c>
      <c r="M172" s="379">
        <f t="shared" si="52"/>
        <v>0.78091397849462352</v>
      </c>
      <c r="N172" s="96"/>
    </row>
    <row r="173" spans="1:14" ht="15" customHeight="1">
      <c r="A173" s="465" t="s">
        <v>35</v>
      </c>
      <c r="B173" s="93">
        <v>1.1200000000000001</v>
      </c>
      <c r="C173" s="689">
        <v>1.02</v>
      </c>
      <c r="D173" s="368">
        <f t="shared" si="46"/>
        <v>0.10000000000000009</v>
      </c>
      <c r="E173" s="369">
        <f t="shared" si="47"/>
        <v>1.0980392156862746</v>
      </c>
      <c r="F173" s="93">
        <v>1.32</v>
      </c>
      <c r="G173" s="690">
        <v>1.32</v>
      </c>
      <c r="H173" s="496">
        <f t="shared" si="48"/>
        <v>0</v>
      </c>
      <c r="I173" s="180">
        <f t="shared" si="49"/>
        <v>-0.19999999999999996</v>
      </c>
      <c r="J173" s="282">
        <f t="shared" si="50"/>
        <v>0.84848484848484851</v>
      </c>
      <c r="K173" s="93">
        <v>1.32</v>
      </c>
      <c r="L173" s="490">
        <f t="shared" si="51"/>
        <v>-0.19999999999999996</v>
      </c>
      <c r="M173" s="438">
        <f t="shared" si="52"/>
        <v>0.84848484848484851</v>
      </c>
      <c r="N173" s="3"/>
    </row>
    <row r="174" spans="1:14" ht="15" customHeight="1">
      <c r="A174" s="465" t="s">
        <v>36</v>
      </c>
      <c r="B174" s="93">
        <v>2.3199999999999998</v>
      </c>
      <c r="C174" s="689">
        <v>2.3199999999999998</v>
      </c>
      <c r="D174" s="368">
        <f t="shared" si="46"/>
        <v>0</v>
      </c>
      <c r="E174" s="369">
        <f t="shared" si="47"/>
        <v>1</v>
      </c>
      <c r="F174" s="93">
        <v>4.82</v>
      </c>
      <c r="G174" s="690">
        <v>4.82</v>
      </c>
      <c r="H174" s="496">
        <f t="shared" si="48"/>
        <v>0</v>
      </c>
      <c r="I174" s="180">
        <f t="shared" si="49"/>
        <v>-2.5000000000000004</v>
      </c>
      <c r="J174" s="282">
        <f t="shared" si="50"/>
        <v>0.48132780082987547</v>
      </c>
      <c r="K174" s="93">
        <v>5.42</v>
      </c>
      <c r="L174" s="490">
        <f t="shared" si="51"/>
        <v>-3.1</v>
      </c>
      <c r="M174" s="438">
        <f t="shared" si="52"/>
        <v>0.4280442804428044</v>
      </c>
      <c r="N174" s="3"/>
    </row>
    <row r="175" spans="1:14" ht="15" customHeight="1">
      <c r="A175" s="465" t="s">
        <v>29</v>
      </c>
      <c r="B175" s="93">
        <v>2.08</v>
      </c>
      <c r="C175" s="689">
        <v>2.19</v>
      </c>
      <c r="D175" s="368">
        <f t="shared" si="46"/>
        <v>-0.10999999999999988</v>
      </c>
      <c r="E175" s="369">
        <f t="shared" si="47"/>
        <v>0.94977168949771695</v>
      </c>
      <c r="F175" s="93">
        <v>2.11</v>
      </c>
      <c r="G175" s="690">
        <v>2.21</v>
      </c>
      <c r="H175" s="496">
        <f t="shared" si="48"/>
        <v>-0.10000000000000009</v>
      </c>
      <c r="I175" s="180">
        <f t="shared" si="49"/>
        <v>-2.9999999999999805E-2</v>
      </c>
      <c r="J175" s="282">
        <f t="shared" si="50"/>
        <v>0.98578199052132709</v>
      </c>
      <c r="K175" s="93">
        <v>3.18</v>
      </c>
      <c r="L175" s="490">
        <f t="shared" si="51"/>
        <v>-1.1000000000000001</v>
      </c>
      <c r="M175" s="438">
        <f t="shared" si="52"/>
        <v>0.65408805031446537</v>
      </c>
      <c r="N175" s="92"/>
    </row>
    <row r="176" spans="1:14" ht="15" customHeight="1">
      <c r="A176" s="465" t="s">
        <v>39</v>
      </c>
      <c r="B176" s="93">
        <v>1.88</v>
      </c>
      <c r="C176" s="689">
        <v>1.88</v>
      </c>
      <c r="D176" s="368">
        <f t="shared" si="46"/>
        <v>0</v>
      </c>
      <c r="E176" s="369">
        <f t="shared" si="47"/>
        <v>1</v>
      </c>
      <c r="F176" s="93">
        <v>1.91</v>
      </c>
      <c r="G176" s="690">
        <v>1.91</v>
      </c>
      <c r="H176" s="496">
        <f t="shared" si="48"/>
        <v>0</v>
      </c>
      <c r="I176" s="180">
        <f t="shared" si="49"/>
        <v>-3.0000000000000027E-2</v>
      </c>
      <c r="J176" s="282">
        <f t="shared" si="50"/>
        <v>0.98429319371727753</v>
      </c>
      <c r="K176" s="93">
        <v>1.83</v>
      </c>
      <c r="L176" s="490">
        <f t="shared" si="51"/>
        <v>4.9999999999999822E-2</v>
      </c>
      <c r="M176" s="438">
        <f t="shared" si="52"/>
        <v>1.0273224043715845</v>
      </c>
      <c r="N176" s="92"/>
    </row>
    <row r="177" spans="1:14" ht="15" customHeight="1">
      <c r="A177" s="334" t="s">
        <v>22</v>
      </c>
      <c r="B177" s="77">
        <v>2.02</v>
      </c>
      <c r="C177" s="691">
        <v>2.2200000000000002</v>
      </c>
      <c r="D177" s="371">
        <f t="shared" si="46"/>
        <v>-0.20000000000000018</v>
      </c>
      <c r="E177" s="372">
        <f t="shared" si="47"/>
        <v>0.90990990990990983</v>
      </c>
      <c r="F177" s="77">
        <v>2.37</v>
      </c>
      <c r="G177" s="692">
        <v>2.37</v>
      </c>
      <c r="H177" s="497">
        <f t="shared" si="48"/>
        <v>0</v>
      </c>
      <c r="I177" s="184">
        <f t="shared" si="49"/>
        <v>-0.35000000000000009</v>
      </c>
      <c r="J177" s="283">
        <f t="shared" si="50"/>
        <v>0.85232067510548515</v>
      </c>
      <c r="K177" s="77">
        <v>2.57</v>
      </c>
      <c r="L177" s="491">
        <f t="shared" si="51"/>
        <v>-0.54999999999999982</v>
      </c>
      <c r="M177" s="439">
        <f t="shared" si="52"/>
        <v>0.78599221789883278</v>
      </c>
      <c r="N177" s="3"/>
    </row>
    <row r="178" spans="1:14" ht="15" customHeight="1">
      <c r="A178" s="463" t="s">
        <v>25</v>
      </c>
      <c r="B178" s="107">
        <v>58.5</v>
      </c>
      <c r="C178" s="685">
        <v>58.5</v>
      </c>
      <c r="D178" s="362">
        <f t="shared" si="46"/>
        <v>0</v>
      </c>
      <c r="E178" s="363">
        <f t="shared" si="47"/>
        <v>1</v>
      </c>
      <c r="F178" s="107">
        <v>79.55</v>
      </c>
      <c r="G178" s="686">
        <v>79.55</v>
      </c>
      <c r="H178" s="495">
        <f t="shared" si="48"/>
        <v>0</v>
      </c>
      <c r="I178" s="239">
        <f t="shared" si="49"/>
        <v>-21.049999999999997</v>
      </c>
      <c r="J178" s="279">
        <f t="shared" si="50"/>
        <v>0.73538654934003778</v>
      </c>
      <c r="K178" s="107">
        <v>100.71</v>
      </c>
      <c r="L178" s="411">
        <f t="shared" si="51"/>
        <v>-42.209999999999994</v>
      </c>
      <c r="M178" s="379">
        <f t="shared" si="52"/>
        <v>0.58087578194816802</v>
      </c>
      <c r="N178" s="96"/>
    </row>
    <row r="179" spans="1:14" ht="15" customHeight="1">
      <c r="A179" s="555" t="s">
        <v>98</v>
      </c>
      <c r="B179" s="564">
        <f>B163-B178</f>
        <v>98.53</v>
      </c>
      <c r="C179" s="693">
        <v>96.990000000000009</v>
      </c>
      <c r="D179" s="565">
        <f>B179-C179</f>
        <v>1.539999999999992</v>
      </c>
      <c r="E179" s="557">
        <f>B179/C179</f>
        <v>1.015877925559336</v>
      </c>
      <c r="F179" s="566">
        <f>F163-F178</f>
        <v>114.60000000000001</v>
      </c>
      <c r="G179" s="694">
        <v>113.78000000000002</v>
      </c>
      <c r="H179" s="568">
        <f>F179-G179</f>
        <v>0.81999999999999318</v>
      </c>
      <c r="I179" s="569">
        <f>B179-F179</f>
        <v>-16.070000000000007</v>
      </c>
      <c r="J179" s="570">
        <f>B179/F179</f>
        <v>0.85977312390924954</v>
      </c>
      <c r="K179" s="564">
        <f>K163-K178</f>
        <v>127.12000000000002</v>
      </c>
      <c r="L179" s="571">
        <f>B179-K179</f>
        <v>-28.590000000000018</v>
      </c>
      <c r="M179" s="562">
        <f>B179/K179</f>
        <v>0.7750943989930773</v>
      </c>
      <c r="N179" s="555"/>
    </row>
    <row r="180" spans="1:14" ht="15" customHeight="1">
      <c r="A180" s="572" t="s">
        <v>99</v>
      </c>
      <c r="B180" s="556">
        <f>B178/B163</f>
        <v>0.37254027892759345</v>
      </c>
      <c r="C180" s="695">
        <v>0.37622998263553925</v>
      </c>
      <c r="D180" s="557">
        <f>B180-C180</f>
        <v>-3.6897037079458017E-3</v>
      </c>
      <c r="E180" s="557">
        <f>B180/C180</f>
        <v>0.99019295675985486</v>
      </c>
      <c r="F180" s="573">
        <f>F178/F163</f>
        <v>0.40973474117950037</v>
      </c>
      <c r="G180" s="696">
        <v>0.41147261159675164</v>
      </c>
      <c r="H180" s="570">
        <f>F180-G180</f>
        <v>-1.7378704172512638E-3</v>
      </c>
      <c r="I180" s="559">
        <f>B180-F180</f>
        <v>-3.7194462251906923E-2</v>
      </c>
      <c r="J180" s="570">
        <f>B180/F180</f>
        <v>0.90922306918657791</v>
      </c>
      <c r="K180" s="556">
        <f>K178/K163</f>
        <v>0.44204011763156736</v>
      </c>
      <c r="L180" s="574">
        <f>B180-K180</f>
        <v>-6.9499838703973915E-2</v>
      </c>
      <c r="M180" s="562">
        <f>B180/K180</f>
        <v>0.84277481628511197</v>
      </c>
      <c r="N180" s="572"/>
    </row>
    <row r="181" spans="1:14" ht="15" customHeight="1">
      <c r="A181" s="463" t="s">
        <v>31</v>
      </c>
      <c r="B181" s="107">
        <v>2.34</v>
      </c>
      <c r="C181" s="685">
        <v>2.68</v>
      </c>
      <c r="D181" s="362">
        <f t="shared" si="46"/>
        <v>-0.3400000000000003</v>
      </c>
      <c r="E181" s="363">
        <f t="shared" si="47"/>
        <v>0.87313432835820881</v>
      </c>
      <c r="F181" s="107">
        <v>2.58</v>
      </c>
      <c r="G181" s="686">
        <v>2.58</v>
      </c>
      <c r="H181" s="495">
        <f t="shared" si="48"/>
        <v>0</v>
      </c>
      <c r="I181" s="239">
        <f t="shared" si="49"/>
        <v>-0.24000000000000021</v>
      </c>
      <c r="J181" s="279">
        <f t="shared" si="50"/>
        <v>0.90697674418604646</v>
      </c>
      <c r="K181" s="268">
        <v>3.07</v>
      </c>
      <c r="L181" s="411">
        <f t="shared" si="51"/>
        <v>-0.73</v>
      </c>
      <c r="M181" s="379">
        <f t="shared" si="52"/>
        <v>0.76221498371335505</v>
      </c>
      <c r="N181" s="96"/>
    </row>
    <row r="182" spans="1:14" ht="15" customHeight="1">
      <c r="A182" s="465" t="s">
        <v>34</v>
      </c>
      <c r="B182" s="93">
        <v>1.23</v>
      </c>
      <c r="C182" s="689">
        <v>1.61</v>
      </c>
      <c r="D182" s="368">
        <f t="shared" si="46"/>
        <v>-0.38000000000000012</v>
      </c>
      <c r="E182" s="369">
        <f t="shared" si="47"/>
        <v>0.76397515527950299</v>
      </c>
      <c r="F182" s="93">
        <v>1.41</v>
      </c>
      <c r="G182" s="690">
        <v>1.39</v>
      </c>
      <c r="H182" s="496">
        <f t="shared" si="48"/>
        <v>2.0000000000000018E-2</v>
      </c>
      <c r="I182" s="180">
        <f t="shared" si="49"/>
        <v>-0.17999999999999994</v>
      </c>
      <c r="J182" s="282">
        <f t="shared" si="50"/>
        <v>0.87234042553191493</v>
      </c>
      <c r="K182" s="271">
        <v>1.55</v>
      </c>
      <c r="L182" s="490">
        <f t="shared" si="51"/>
        <v>-0.32000000000000006</v>
      </c>
      <c r="M182" s="438">
        <f t="shared" si="52"/>
        <v>0.79354838709677411</v>
      </c>
      <c r="N182" s="92"/>
    </row>
    <row r="183" spans="1:14" ht="15" customHeight="1">
      <c r="A183" s="600" t="s">
        <v>95</v>
      </c>
      <c r="B183" s="597">
        <f>B181-B182</f>
        <v>1.1099999999999999</v>
      </c>
      <c r="C183" s="697">
        <v>1.07</v>
      </c>
      <c r="D183" s="601">
        <f t="shared" si="46"/>
        <v>3.9999999999999813E-2</v>
      </c>
      <c r="E183" s="585">
        <f t="shared" si="47"/>
        <v>1.0373831775700932</v>
      </c>
      <c r="F183" s="597">
        <f>F181-F182</f>
        <v>1.1700000000000002</v>
      </c>
      <c r="G183" s="599">
        <v>1.1900000000000002</v>
      </c>
      <c r="H183" s="602">
        <f t="shared" si="48"/>
        <v>-2.0000000000000018E-2</v>
      </c>
      <c r="I183" s="603">
        <f t="shared" si="49"/>
        <v>-6.0000000000000275E-2</v>
      </c>
      <c r="J183" s="604">
        <f t="shared" si="50"/>
        <v>0.94871794871794846</v>
      </c>
      <c r="K183" s="597">
        <f>K181-K182</f>
        <v>1.5199999999999998</v>
      </c>
      <c r="L183" s="605">
        <f t="shared" si="51"/>
        <v>-0.40999999999999992</v>
      </c>
      <c r="M183" s="589">
        <f t="shared" si="52"/>
        <v>0.73026315789473684</v>
      </c>
      <c r="N183" s="606"/>
    </row>
    <row r="185" spans="1:14" ht="15.6">
      <c r="A185" s="2" t="s">
        <v>190</v>
      </c>
    </row>
    <row r="186" spans="1:14" s="96" customForma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81"/>
      <c r="M186"/>
      <c r="N186"/>
    </row>
    <row r="187" spans="1:14" ht="46.2">
      <c r="A187" s="461" t="s">
        <v>74</v>
      </c>
      <c r="B187" s="316" t="s">
        <v>332</v>
      </c>
      <c r="C187" s="356" t="s">
        <v>369</v>
      </c>
      <c r="D187" s="357" t="s">
        <v>370</v>
      </c>
      <c r="E187" s="358" t="s">
        <v>371</v>
      </c>
      <c r="F187" s="316" t="s">
        <v>333</v>
      </c>
      <c r="G187" s="113" t="s">
        <v>372</v>
      </c>
      <c r="H187" s="492" t="s">
        <v>373</v>
      </c>
      <c r="I187" s="484" t="s">
        <v>170</v>
      </c>
      <c r="J187" s="114" t="s">
        <v>171</v>
      </c>
      <c r="K187" s="318" t="s">
        <v>191</v>
      </c>
      <c r="L187" s="410" t="s">
        <v>192</v>
      </c>
      <c r="M187" s="385" t="s">
        <v>193</v>
      </c>
    </row>
    <row r="188" spans="1:14" ht="15" customHeight="1">
      <c r="A188" s="462"/>
      <c r="B188" s="317" t="s">
        <v>1</v>
      </c>
      <c r="C188" s="20" t="s">
        <v>1</v>
      </c>
      <c r="D188" s="359" t="s">
        <v>1</v>
      </c>
      <c r="E188" s="360" t="s">
        <v>1</v>
      </c>
      <c r="F188" s="319" t="s">
        <v>1</v>
      </c>
      <c r="G188" s="27" t="s">
        <v>1</v>
      </c>
      <c r="H188" s="493" t="s">
        <v>1</v>
      </c>
      <c r="I188" s="6" t="s">
        <v>1</v>
      </c>
      <c r="J188" s="6" t="s">
        <v>1</v>
      </c>
      <c r="K188" s="502" t="s">
        <v>1</v>
      </c>
      <c r="L188" s="375" t="s">
        <v>1</v>
      </c>
      <c r="M188" s="386" t="s">
        <v>1</v>
      </c>
    </row>
    <row r="189" spans="1:14" s="81" customFormat="1" ht="15" customHeight="1">
      <c r="A189" s="463" t="s">
        <v>16</v>
      </c>
      <c r="B189" s="428">
        <f>B163/(B111)</f>
        <v>0.14196470545691248</v>
      </c>
      <c r="C189" s="390">
        <f>C163/(C111)</f>
        <v>0.14149732912302415</v>
      </c>
      <c r="D189" s="390">
        <f>B189-C189</f>
        <v>4.6737633388832522E-4</v>
      </c>
      <c r="E189" s="390">
        <f>B189/C189</f>
        <v>1.003303075307393</v>
      </c>
      <c r="F189" s="428">
        <f>F163/(F111)</f>
        <v>0.18190420867218829</v>
      </c>
      <c r="G189" s="257">
        <f>G163/(G111)</f>
        <v>0.18105450458887434</v>
      </c>
      <c r="H189" s="506">
        <f>F189-G189</f>
        <v>8.4970408331394576E-4</v>
      </c>
      <c r="I189" s="277">
        <f>B189-F189</f>
        <v>-3.9939503215275812E-2</v>
      </c>
      <c r="J189" s="277">
        <f>B189/F189</f>
        <v>0.78043661822442345</v>
      </c>
      <c r="K189" s="428">
        <f>K163/(K111)</f>
        <v>0.21479009342798691</v>
      </c>
      <c r="L189" s="507">
        <f>B189-K189</f>
        <v>-7.2825387971074435E-2</v>
      </c>
      <c r="M189" s="446">
        <f>B189/K189</f>
        <v>0.66094624380108691</v>
      </c>
      <c r="N189"/>
    </row>
    <row r="190" spans="1:14" s="81" customFormat="1" ht="15" customHeight="1">
      <c r="A190" s="463" t="s">
        <v>17</v>
      </c>
      <c r="B190" s="429">
        <f t="shared" ref="B190:C204" si="53">B164/(B112+B34)</f>
        <v>0.11744161801501252</v>
      </c>
      <c r="C190" s="390">
        <f t="shared" si="53"/>
        <v>0.11240177656303384</v>
      </c>
      <c r="D190" s="390">
        <f t="shared" ref="D190:D207" si="54">B190-C190</f>
        <v>5.0398414519786799E-3</v>
      </c>
      <c r="E190" s="390">
        <f t="shared" ref="E190:E207" si="55">B190/C190</f>
        <v>1.0448377383888803</v>
      </c>
      <c r="F190" s="429">
        <f t="shared" ref="F190:G204" si="56">F164/(F112+F34)</f>
        <v>0.13406436987637399</v>
      </c>
      <c r="G190" s="258">
        <f t="shared" si="56"/>
        <v>0.13598077786285745</v>
      </c>
      <c r="H190" s="508">
        <f t="shared" ref="H190:H208" si="57">F190-G190</f>
        <v>-1.9164079864834593E-3</v>
      </c>
      <c r="I190" s="259">
        <f t="shared" ref="I190:I207" si="58">B190-F190</f>
        <v>-1.6622751861361473E-2</v>
      </c>
      <c r="J190" s="259">
        <f t="shared" ref="J190:J208" si="59">B190/F190</f>
        <v>0.87600917472188944</v>
      </c>
      <c r="K190" s="429">
        <f t="shared" ref="K190:K204" si="60">K164/(K112+K34)</f>
        <v>0.15654393980112874</v>
      </c>
      <c r="L190" s="413">
        <f t="shared" ref="L190:L207" si="61">B190-K190</f>
        <v>-3.9102321786116223E-2</v>
      </c>
      <c r="M190" s="417">
        <f t="shared" ref="M190:M207" si="62">B190/K190</f>
        <v>0.75021503971478376</v>
      </c>
      <c r="N190"/>
    </row>
    <row r="191" spans="1:14" s="3" customFormat="1" ht="15" customHeight="1">
      <c r="A191" s="464" t="s">
        <v>18</v>
      </c>
      <c r="B191" s="430">
        <f t="shared" si="53"/>
        <v>0.12664140700107449</v>
      </c>
      <c r="C191" s="401">
        <f t="shared" si="53"/>
        <v>0.12838268792710705</v>
      </c>
      <c r="D191" s="401">
        <f t="shared" si="54"/>
        <v>-1.7412809260325679E-3</v>
      </c>
      <c r="E191" s="401">
        <f t="shared" si="55"/>
        <v>0.98643679335471435</v>
      </c>
      <c r="F191" s="430">
        <f t="shared" si="56"/>
        <v>0.17178377471137593</v>
      </c>
      <c r="G191" s="409">
        <f t="shared" si="56"/>
        <v>0.16953954288993023</v>
      </c>
      <c r="H191" s="509">
        <f t="shared" si="57"/>
        <v>2.2442318214457024E-3</v>
      </c>
      <c r="I191" s="404">
        <f t="shared" si="58"/>
        <v>-4.5142367710301445E-2</v>
      </c>
      <c r="J191" s="404">
        <f t="shared" si="59"/>
        <v>0.73721401927424279</v>
      </c>
      <c r="K191" s="430">
        <f t="shared" si="60"/>
        <v>0.19982089411542905</v>
      </c>
      <c r="L191" s="406">
        <f t="shared" si="61"/>
        <v>-7.3179487114354569E-2</v>
      </c>
      <c r="M191" s="418">
        <f t="shared" si="62"/>
        <v>0.63377459880606124</v>
      </c>
      <c r="N191"/>
    </row>
    <row r="192" spans="1:14" s="96" customFormat="1" ht="15" customHeight="1">
      <c r="A192" s="463" t="s">
        <v>19</v>
      </c>
      <c r="B192" s="429">
        <f t="shared" si="53"/>
        <v>0.10642570281124498</v>
      </c>
      <c r="C192" s="390">
        <f t="shared" si="53"/>
        <v>0.11743796109993294</v>
      </c>
      <c r="D192" s="390">
        <f t="shared" si="54"/>
        <v>-1.1012258288687959E-2</v>
      </c>
      <c r="E192" s="390">
        <f t="shared" si="55"/>
        <v>0.90622914272739152</v>
      </c>
      <c r="F192" s="429">
        <f t="shared" si="56"/>
        <v>0.11610294117647058</v>
      </c>
      <c r="G192" s="258">
        <f t="shared" si="56"/>
        <v>0.12390029325513198</v>
      </c>
      <c r="H192" s="508">
        <f t="shared" si="57"/>
        <v>-7.7973520786614042E-3</v>
      </c>
      <c r="I192" s="259">
        <f t="shared" si="58"/>
        <v>-9.6772383652255906E-3</v>
      </c>
      <c r="J192" s="259">
        <f t="shared" si="59"/>
        <v>0.91664949856423805</v>
      </c>
      <c r="K192" s="429">
        <f t="shared" si="60"/>
        <v>0.15938713255684966</v>
      </c>
      <c r="L192" s="413">
        <f t="shared" si="61"/>
        <v>-5.296142974560468E-2</v>
      </c>
      <c r="M192" s="417">
        <f t="shared" si="62"/>
        <v>0.66771828505845932</v>
      </c>
      <c r="N192"/>
    </row>
    <row r="193" spans="1:14" s="563" customFormat="1" ht="15" customHeight="1">
      <c r="A193" s="465" t="s">
        <v>20</v>
      </c>
      <c r="B193" s="467">
        <f t="shared" si="53"/>
        <v>0.10101522842639594</v>
      </c>
      <c r="C193" s="393">
        <f t="shared" si="53"/>
        <v>0.14076923076923079</v>
      </c>
      <c r="D193" s="393">
        <f t="shared" si="54"/>
        <v>-3.975400234283484E-2</v>
      </c>
      <c r="E193" s="393">
        <f t="shared" si="55"/>
        <v>0.71759451887603665</v>
      </c>
      <c r="F193" s="467">
        <f t="shared" si="56"/>
        <v>6.8194842406876788E-2</v>
      </c>
      <c r="G193" s="260">
        <f t="shared" si="56"/>
        <v>0.10028735632183909</v>
      </c>
      <c r="H193" s="510">
        <f t="shared" si="57"/>
        <v>-3.2092513914962303E-2</v>
      </c>
      <c r="I193" s="261">
        <f t="shared" si="58"/>
        <v>3.2820386019519157E-2</v>
      </c>
      <c r="J193" s="261">
        <f t="shared" si="59"/>
        <v>1.4812737277652179</v>
      </c>
      <c r="K193" s="467">
        <f t="shared" si="60"/>
        <v>0.14170475934390964</v>
      </c>
      <c r="L193" s="407">
        <f t="shared" si="61"/>
        <v>-4.0689530917513692E-2</v>
      </c>
      <c r="M193" s="419">
        <f t="shared" si="62"/>
        <v>0.71285699149481319</v>
      </c>
      <c r="N193"/>
    </row>
    <row r="194" spans="1:14" s="96" customFormat="1" ht="15" customHeight="1">
      <c r="A194" s="465" t="s">
        <v>24</v>
      </c>
      <c r="B194" s="467">
        <f t="shared" si="53"/>
        <v>0.11015706806282723</v>
      </c>
      <c r="C194" s="393">
        <f t="shared" si="53"/>
        <v>0.10701570680628272</v>
      </c>
      <c r="D194" s="393">
        <f t="shared" si="54"/>
        <v>3.1413612565445032E-3</v>
      </c>
      <c r="E194" s="393">
        <f t="shared" si="55"/>
        <v>1.0293542074363993</v>
      </c>
      <c r="F194" s="467">
        <f t="shared" si="56"/>
        <v>0.12161849710982658</v>
      </c>
      <c r="G194" s="260">
        <f t="shared" si="56"/>
        <v>0.12091954022988505</v>
      </c>
      <c r="H194" s="510">
        <f t="shared" si="57"/>
        <v>6.9895687994153688E-4</v>
      </c>
      <c r="I194" s="261">
        <f t="shared" si="58"/>
        <v>-1.1461429046999358E-2</v>
      </c>
      <c r="J194" s="261">
        <f t="shared" si="59"/>
        <v>0.90575916230366493</v>
      </c>
      <c r="K194" s="467">
        <f t="shared" si="60"/>
        <v>0.15222584147665583</v>
      </c>
      <c r="L194" s="407">
        <f t="shared" si="61"/>
        <v>-4.20687734138286E-2</v>
      </c>
      <c r="M194" s="419">
        <f t="shared" si="62"/>
        <v>0.72364236580502039</v>
      </c>
      <c r="N194"/>
    </row>
    <row r="195" spans="1:14" s="81" customFormat="1" ht="15" customHeight="1">
      <c r="A195" s="334" t="s">
        <v>48</v>
      </c>
      <c r="B195" s="468">
        <f t="shared" si="53"/>
        <v>9.6551724137931033E-2</v>
      </c>
      <c r="C195" s="396">
        <f t="shared" si="53"/>
        <v>0.12328767123287672</v>
      </c>
      <c r="D195" s="396">
        <f t="shared" si="54"/>
        <v>-2.6735947094945686E-2</v>
      </c>
      <c r="E195" s="396">
        <f t="shared" si="55"/>
        <v>0.7831417624521072</v>
      </c>
      <c r="F195" s="468">
        <f t="shared" si="56"/>
        <v>0.19863013698630133</v>
      </c>
      <c r="G195" s="262">
        <f t="shared" si="56"/>
        <v>0.19863013698630133</v>
      </c>
      <c r="H195" s="511">
        <f t="shared" si="57"/>
        <v>0</v>
      </c>
      <c r="I195" s="255">
        <f t="shared" si="58"/>
        <v>-0.1020784128483703</v>
      </c>
      <c r="J195" s="255">
        <f t="shared" si="59"/>
        <v>0.48608799048751494</v>
      </c>
      <c r="K195" s="468">
        <f t="shared" si="60"/>
        <v>0.24749163879598665</v>
      </c>
      <c r="L195" s="387">
        <f t="shared" si="61"/>
        <v>-0.15093991465805562</v>
      </c>
      <c r="M195" s="420">
        <f t="shared" si="62"/>
        <v>0.39012115563839694</v>
      </c>
      <c r="N195"/>
    </row>
    <row r="196" spans="1:14" s="606" customFormat="1" ht="15" customHeight="1">
      <c r="A196" s="463" t="s">
        <v>23</v>
      </c>
      <c r="B196" s="429">
        <f t="shared" si="53"/>
        <v>7.0276182663385284E-2</v>
      </c>
      <c r="C196" s="390">
        <f t="shared" si="53"/>
        <v>7.0155902004454332E-2</v>
      </c>
      <c r="D196" s="390">
        <f t="shared" si="54"/>
        <v>1.2028065893095186E-4</v>
      </c>
      <c r="E196" s="390">
        <f t="shared" si="55"/>
        <v>1.0017144766939681</v>
      </c>
      <c r="F196" s="429">
        <f t="shared" si="56"/>
        <v>0.10423267912035941</v>
      </c>
      <c r="G196" s="258">
        <f t="shared" si="56"/>
        <v>9.8483774975201943E-2</v>
      </c>
      <c r="H196" s="508">
        <f t="shared" si="57"/>
        <v>5.7489041451574685E-3</v>
      </c>
      <c r="I196" s="259">
        <f t="shared" si="58"/>
        <v>-3.3956496456974128E-2</v>
      </c>
      <c r="J196" s="259">
        <f t="shared" si="59"/>
        <v>0.67422408458134386</v>
      </c>
      <c r="K196" s="429">
        <f t="shared" si="60"/>
        <v>0.10557739915538081</v>
      </c>
      <c r="L196" s="413">
        <f t="shared" si="61"/>
        <v>-3.5301216491995524E-2</v>
      </c>
      <c r="M196" s="417">
        <f t="shared" si="62"/>
        <v>0.66563661565443688</v>
      </c>
      <c r="N196"/>
    </row>
    <row r="197" spans="1:14" ht="15" customHeight="1">
      <c r="A197" s="465" t="s">
        <v>49</v>
      </c>
      <c r="B197" s="467">
        <f t="shared" si="53"/>
        <v>0.10986964618249533</v>
      </c>
      <c r="C197" s="393">
        <f t="shared" si="53"/>
        <v>0.10986964618249533</v>
      </c>
      <c r="D197" s="393">
        <f t="shared" si="54"/>
        <v>0</v>
      </c>
      <c r="E197" s="393">
        <f t="shared" si="55"/>
        <v>1</v>
      </c>
      <c r="F197" s="467">
        <f t="shared" si="56"/>
        <v>0.11187932118164676</v>
      </c>
      <c r="G197" s="260">
        <f t="shared" si="56"/>
        <v>0.11187932118164676</v>
      </c>
      <c r="H197" s="510">
        <f t="shared" si="57"/>
        <v>0</v>
      </c>
      <c r="I197" s="261">
        <f t="shared" si="58"/>
        <v>-2.0096749991514312E-3</v>
      </c>
      <c r="J197" s="261">
        <f t="shared" si="59"/>
        <v>0.98203711840646113</v>
      </c>
      <c r="K197" s="467">
        <f t="shared" si="60"/>
        <v>0.12508272667107875</v>
      </c>
      <c r="L197" s="407">
        <f t="shared" si="61"/>
        <v>-1.5213080488583428E-2</v>
      </c>
      <c r="M197" s="419">
        <f t="shared" si="62"/>
        <v>0.87837584858069018</v>
      </c>
    </row>
    <row r="198" spans="1:14" ht="15" customHeight="1">
      <c r="A198" s="463" t="s">
        <v>54</v>
      </c>
      <c r="B198" s="429">
        <f t="shared" si="53"/>
        <v>6.9166666666666668E-2</v>
      </c>
      <c r="C198" s="390">
        <f t="shared" si="53"/>
        <v>6.8447204968944103E-2</v>
      </c>
      <c r="D198" s="390">
        <f t="shared" si="54"/>
        <v>7.1946169772256485E-4</v>
      </c>
      <c r="E198" s="390">
        <f t="shared" si="55"/>
        <v>1.0105111917725347</v>
      </c>
      <c r="F198" s="429">
        <f t="shared" si="56"/>
        <v>0.12161125319693093</v>
      </c>
      <c r="G198" s="258">
        <f t="shared" si="56"/>
        <v>0.10458598726114651</v>
      </c>
      <c r="H198" s="508">
        <f t="shared" si="57"/>
        <v>1.702526593578442E-2</v>
      </c>
      <c r="I198" s="259">
        <f t="shared" si="58"/>
        <v>-5.2444586530264264E-2</v>
      </c>
      <c r="J198" s="259">
        <f t="shared" si="59"/>
        <v>0.56875219067648097</v>
      </c>
      <c r="K198" s="429">
        <f t="shared" si="60"/>
        <v>9.7650610316314487E-2</v>
      </c>
      <c r="L198" s="413">
        <f t="shared" si="61"/>
        <v>-2.8483943649647819E-2</v>
      </c>
      <c r="M198" s="417">
        <f t="shared" si="62"/>
        <v>0.7083075716845878</v>
      </c>
      <c r="N198" s="96"/>
    </row>
    <row r="199" spans="1:14" ht="15" customHeight="1">
      <c r="A199" s="465" t="s">
        <v>35</v>
      </c>
      <c r="B199" s="467">
        <f t="shared" si="53"/>
        <v>7.3684210526315796E-2</v>
      </c>
      <c r="C199" s="393">
        <f t="shared" si="53"/>
        <v>6.8918918918918923E-2</v>
      </c>
      <c r="D199" s="393">
        <f t="shared" si="54"/>
        <v>4.7652916073968737E-3</v>
      </c>
      <c r="E199" s="393">
        <f t="shared" si="55"/>
        <v>1.0691434468524252</v>
      </c>
      <c r="F199" s="467">
        <f t="shared" si="56"/>
        <v>8.6842105263157901E-2</v>
      </c>
      <c r="G199" s="260">
        <f t="shared" si="56"/>
        <v>8.6842105263157901E-2</v>
      </c>
      <c r="H199" s="510">
        <f t="shared" si="57"/>
        <v>0</v>
      </c>
      <c r="I199" s="261">
        <f t="shared" si="58"/>
        <v>-1.3157894736842105E-2</v>
      </c>
      <c r="J199" s="261">
        <f t="shared" si="59"/>
        <v>0.84848484848484851</v>
      </c>
      <c r="K199" s="467">
        <f t="shared" si="60"/>
        <v>8.6842105263157901E-2</v>
      </c>
      <c r="L199" s="407">
        <f t="shared" si="61"/>
        <v>-1.3157894736842105E-2</v>
      </c>
      <c r="M199" s="419">
        <f t="shared" si="62"/>
        <v>0.84848484848484851</v>
      </c>
    </row>
    <row r="200" spans="1:14" ht="15" customHeight="1">
      <c r="A200" s="465" t="s">
        <v>36</v>
      </c>
      <c r="B200" s="467">
        <f t="shared" si="53"/>
        <v>5.1901565995525721E-2</v>
      </c>
      <c r="C200" s="393">
        <f t="shared" si="53"/>
        <v>5.1901565995525721E-2</v>
      </c>
      <c r="D200" s="393">
        <f t="shared" si="54"/>
        <v>0</v>
      </c>
      <c r="E200" s="393">
        <f t="shared" si="55"/>
        <v>1</v>
      </c>
      <c r="F200" s="467">
        <f t="shared" si="56"/>
        <v>0.11055045871559635</v>
      </c>
      <c r="G200" s="260">
        <f t="shared" si="56"/>
        <v>0.11055045871559635</v>
      </c>
      <c r="H200" s="510">
        <f t="shared" si="57"/>
        <v>0</v>
      </c>
      <c r="I200" s="261">
        <f t="shared" si="58"/>
        <v>-5.8648892720070629E-2</v>
      </c>
      <c r="J200" s="261">
        <f t="shared" si="59"/>
        <v>0.46948304510475541</v>
      </c>
      <c r="K200" s="467">
        <f t="shared" si="60"/>
        <v>0.12923223652837387</v>
      </c>
      <c r="L200" s="407">
        <f t="shared" si="61"/>
        <v>-7.7330670532848145E-2</v>
      </c>
      <c r="M200" s="419">
        <f t="shared" si="62"/>
        <v>0.40161470071076544</v>
      </c>
    </row>
    <row r="201" spans="1:14" ht="15" customHeight="1">
      <c r="A201" s="465" t="s">
        <v>29</v>
      </c>
      <c r="B201" s="467">
        <f t="shared" si="53"/>
        <v>4.6366473473027199E-2</v>
      </c>
      <c r="C201" s="393">
        <f t="shared" si="53"/>
        <v>4.8818546589389208E-2</v>
      </c>
      <c r="D201" s="393">
        <f t="shared" si="54"/>
        <v>-2.4520731163620094E-3</v>
      </c>
      <c r="E201" s="393">
        <f t="shared" si="55"/>
        <v>0.94977168949771706</v>
      </c>
      <c r="F201" s="467">
        <f t="shared" si="56"/>
        <v>4.7426387952348839E-2</v>
      </c>
      <c r="G201" s="260">
        <f t="shared" si="56"/>
        <v>4.9718785151856015E-2</v>
      </c>
      <c r="H201" s="510">
        <f t="shared" si="57"/>
        <v>-2.2923971995071762E-3</v>
      </c>
      <c r="I201" s="261">
        <f t="shared" si="58"/>
        <v>-1.05991447932164E-3</v>
      </c>
      <c r="J201" s="261">
        <f t="shared" si="59"/>
        <v>0.97765137668956414</v>
      </c>
      <c r="K201" s="467">
        <f t="shared" si="60"/>
        <v>7.2338489535941769E-2</v>
      </c>
      <c r="L201" s="407">
        <f t="shared" si="61"/>
        <v>-2.597201606291457E-2</v>
      </c>
      <c r="M201" s="419">
        <f t="shared" si="62"/>
        <v>0.64096546348247663</v>
      </c>
      <c r="N201" s="81"/>
    </row>
    <row r="202" spans="1:14" ht="15" customHeight="1">
      <c r="A202" s="465" t="s">
        <v>39</v>
      </c>
      <c r="B202" s="467">
        <f t="shared" si="53"/>
        <v>0.18252427184466016</v>
      </c>
      <c r="C202" s="393">
        <f t="shared" si="53"/>
        <v>0.18252427184466016</v>
      </c>
      <c r="D202" s="393">
        <f t="shared" si="54"/>
        <v>0</v>
      </c>
      <c r="E202" s="393">
        <f t="shared" si="55"/>
        <v>1</v>
      </c>
      <c r="F202" s="467">
        <f t="shared" si="56"/>
        <v>0.19489795918367345</v>
      </c>
      <c r="G202" s="260">
        <f t="shared" si="56"/>
        <v>0.19489795918367345</v>
      </c>
      <c r="H202" s="510">
        <f t="shared" si="57"/>
        <v>0</v>
      </c>
      <c r="I202" s="261">
        <f t="shared" si="58"/>
        <v>-1.2373687339013284E-2</v>
      </c>
      <c r="J202" s="261">
        <f t="shared" si="59"/>
        <v>0.93651197072129311</v>
      </c>
      <c r="K202" s="467">
        <f t="shared" si="60"/>
        <v>0.1944739638682253</v>
      </c>
      <c r="L202" s="407">
        <f t="shared" si="61"/>
        <v>-1.1949692023565134E-2</v>
      </c>
      <c r="M202" s="419">
        <f t="shared" si="62"/>
        <v>0.93855376943073887</v>
      </c>
      <c r="N202" s="81"/>
    </row>
    <row r="203" spans="1:14" ht="15" customHeight="1">
      <c r="A203" s="334" t="s">
        <v>22</v>
      </c>
      <c r="B203" s="468">
        <f t="shared" si="53"/>
        <v>0.13333333333333336</v>
      </c>
      <c r="C203" s="396">
        <f t="shared" si="53"/>
        <v>0.14368932038834953</v>
      </c>
      <c r="D203" s="396">
        <f t="shared" si="54"/>
        <v>-1.0355987055016169E-2</v>
      </c>
      <c r="E203" s="396">
        <f t="shared" si="55"/>
        <v>0.927927927927928</v>
      </c>
      <c r="F203" s="468">
        <f t="shared" si="56"/>
        <v>0.15</v>
      </c>
      <c r="G203" s="262">
        <f t="shared" si="56"/>
        <v>0.15</v>
      </c>
      <c r="H203" s="511">
        <f t="shared" si="57"/>
        <v>0</v>
      </c>
      <c r="I203" s="255">
        <f t="shared" si="58"/>
        <v>-1.6666666666666635E-2</v>
      </c>
      <c r="J203" s="255">
        <f t="shared" si="59"/>
        <v>0.88888888888888906</v>
      </c>
      <c r="K203" s="468">
        <f t="shared" si="60"/>
        <v>0.17748618784530384</v>
      </c>
      <c r="L203" s="387">
        <f t="shared" si="61"/>
        <v>-4.4152854511970485E-2</v>
      </c>
      <c r="M203" s="420">
        <f t="shared" si="62"/>
        <v>0.75123216601815845</v>
      </c>
      <c r="N203" s="3"/>
    </row>
    <row r="204" spans="1:14" ht="15" customHeight="1">
      <c r="A204" s="463" t="s">
        <v>25</v>
      </c>
      <c r="B204" s="429">
        <f t="shared" si="53"/>
        <v>0.23302131049591715</v>
      </c>
      <c r="C204" s="390">
        <f t="shared" si="53"/>
        <v>0.23302131049591715</v>
      </c>
      <c r="D204" s="390">
        <f t="shared" si="54"/>
        <v>0</v>
      </c>
      <c r="E204" s="390">
        <f t="shared" si="55"/>
        <v>1</v>
      </c>
      <c r="F204" s="429">
        <f t="shared" si="56"/>
        <v>0.33001451980916818</v>
      </c>
      <c r="G204" s="258">
        <f t="shared" si="56"/>
        <v>0.33001451980916818</v>
      </c>
      <c r="H204" s="508">
        <f t="shared" si="57"/>
        <v>0</v>
      </c>
      <c r="I204" s="259">
        <f t="shared" si="58"/>
        <v>-9.6993209313251033E-2</v>
      </c>
      <c r="J204" s="259">
        <f t="shared" si="59"/>
        <v>0.70609411558819402</v>
      </c>
      <c r="K204" s="429">
        <f t="shared" si="60"/>
        <v>0.4339451913133402</v>
      </c>
      <c r="L204" s="413">
        <f t="shared" si="61"/>
        <v>-0.20092388081742305</v>
      </c>
      <c r="M204" s="417">
        <f t="shared" si="62"/>
        <v>0.53698327613834229</v>
      </c>
      <c r="N204" s="96"/>
    </row>
    <row r="205" spans="1:14" ht="15" customHeight="1">
      <c r="A205" s="563" t="s">
        <v>97</v>
      </c>
      <c r="B205" s="556">
        <f>(B163-B178)/(B111-B126)</f>
        <v>0.1152235943493311</v>
      </c>
      <c r="C205" s="557">
        <f>(C163-C178)/(C111-C126)</f>
        <v>0.11438983830449705</v>
      </c>
      <c r="D205" s="557">
        <f>B205-C205</f>
        <v>8.3375604483405807E-4</v>
      </c>
      <c r="E205" s="557">
        <f>B205/C205</f>
        <v>1.0072887247433173</v>
      </c>
      <c r="F205" s="556">
        <f>(F163-F178)/(F111-F126)</f>
        <v>0.13868719140284638</v>
      </c>
      <c r="G205" s="559">
        <f>(G163-G178)/(G111-G126)</f>
        <v>0.13761490082244801</v>
      </c>
      <c r="H205" s="570">
        <f t="shared" si="57"/>
        <v>1.0722905803983718E-3</v>
      </c>
      <c r="I205" s="559">
        <f>B205-F205</f>
        <v>-2.3463597053515278E-2</v>
      </c>
      <c r="J205" s="559">
        <f t="shared" si="59"/>
        <v>0.83081640909894638</v>
      </c>
      <c r="K205" s="556">
        <f>(K163-K178)/(K111-K126)</f>
        <v>0.15339503565782966</v>
      </c>
      <c r="L205" s="574">
        <f>B205-K205</f>
        <v>-3.817144130849856E-2</v>
      </c>
      <c r="M205" s="562">
        <f>B205/K205</f>
        <v>0.75115595400593271</v>
      </c>
      <c r="N205" s="563"/>
    </row>
    <row r="206" spans="1:14" ht="15" customHeight="1">
      <c r="A206" s="463" t="s">
        <v>31</v>
      </c>
      <c r="B206" s="429">
        <f t="shared" ref="B206:C208" si="63">B181/(B129+B51)</f>
        <v>4.8397104446742507E-2</v>
      </c>
      <c r="C206" s="390">
        <f t="shared" si="63"/>
        <v>5.5844967701604513E-2</v>
      </c>
      <c r="D206" s="390">
        <f t="shared" si="54"/>
        <v>-7.4478632548620055E-3</v>
      </c>
      <c r="E206" s="390">
        <f t="shared" si="55"/>
        <v>0.86663322477581062</v>
      </c>
      <c r="F206" s="429">
        <f t="shared" ref="F206:G208" si="64">F181/(F129+F51)</f>
        <v>6.142857142857143E-2</v>
      </c>
      <c r="G206" s="258">
        <f t="shared" si="64"/>
        <v>5.998604975587072E-2</v>
      </c>
      <c r="H206" s="508">
        <f t="shared" si="57"/>
        <v>1.4425216727007098E-3</v>
      </c>
      <c r="I206" s="259">
        <f t="shared" si="58"/>
        <v>-1.3031466981828922E-2</v>
      </c>
      <c r="J206" s="259">
        <f t="shared" si="59"/>
        <v>0.78785983983069197</v>
      </c>
      <c r="K206" s="429">
        <f>K181/(K129+K51)</f>
        <v>6.4401090832808885E-2</v>
      </c>
      <c r="L206" s="413">
        <f t="shared" si="61"/>
        <v>-1.6003986386066378E-2</v>
      </c>
      <c r="M206" s="417">
        <f t="shared" si="62"/>
        <v>0.75149510390104746</v>
      </c>
      <c r="N206" s="96"/>
    </row>
    <row r="207" spans="1:14" ht="15" customHeight="1">
      <c r="A207" s="465" t="s">
        <v>34</v>
      </c>
      <c r="B207" s="467">
        <f t="shared" si="63"/>
        <v>3.9423076923076922E-2</v>
      </c>
      <c r="C207" s="393">
        <f t="shared" si="63"/>
        <v>5.2272727272727276E-2</v>
      </c>
      <c r="D207" s="393">
        <f t="shared" si="54"/>
        <v>-1.2849650349650354E-2</v>
      </c>
      <c r="E207" s="393">
        <f t="shared" si="55"/>
        <v>0.7541806020066889</v>
      </c>
      <c r="F207" s="467">
        <f t="shared" si="64"/>
        <v>5.802469135802469E-2</v>
      </c>
      <c r="G207" s="260">
        <f t="shared" si="64"/>
        <v>5.7201646090534977E-2</v>
      </c>
      <c r="H207" s="510">
        <f t="shared" si="57"/>
        <v>8.2304526748971235E-4</v>
      </c>
      <c r="I207" s="261">
        <f t="shared" si="58"/>
        <v>-1.8601614434947768E-2</v>
      </c>
      <c r="J207" s="261">
        <f t="shared" si="59"/>
        <v>0.67941898527004907</v>
      </c>
      <c r="K207" s="467">
        <f>K182/(K130+K52)</f>
        <v>5.5695292849443051E-2</v>
      </c>
      <c r="L207" s="407">
        <f t="shared" si="61"/>
        <v>-1.6272215926366129E-2</v>
      </c>
      <c r="M207" s="419">
        <f t="shared" si="62"/>
        <v>0.70783498759305208</v>
      </c>
      <c r="N207" s="81"/>
    </row>
    <row r="208" spans="1:14" ht="15" customHeight="1">
      <c r="A208" s="600" t="s">
        <v>95</v>
      </c>
      <c r="B208" s="583">
        <f t="shared" si="63"/>
        <v>6.4723032069970848E-2</v>
      </c>
      <c r="C208" s="585">
        <f t="shared" si="63"/>
        <v>6.2245491564863302E-2</v>
      </c>
      <c r="D208" s="585">
        <f>B208-C208</f>
        <v>2.4775405051075464E-3</v>
      </c>
      <c r="E208" s="585">
        <f>B208/C208</f>
        <v>1.0398027301708399</v>
      </c>
      <c r="F208" s="583">
        <f t="shared" si="64"/>
        <v>6.610169491525425E-2</v>
      </c>
      <c r="G208" s="586">
        <f t="shared" si="64"/>
        <v>6.3602351683591671E-2</v>
      </c>
      <c r="H208" s="604">
        <f t="shared" si="57"/>
        <v>2.4993432316625791E-3</v>
      </c>
      <c r="I208" s="587">
        <f>B208-F208</f>
        <v>-1.3786628452834016E-3</v>
      </c>
      <c r="J208" s="587">
        <f t="shared" si="59"/>
        <v>0.97914330567391783</v>
      </c>
      <c r="K208" s="583">
        <f>K183/(K131+K53)</f>
        <v>7.6612903225806425E-2</v>
      </c>
      <c r="L208" s="610">
        <f>B208-K208</f>
        <v>-1.1889871155835577E-2</v>
      </c>
      <c r="M208" s="589">
        <f>B208/K208</f>
        <v>0.84480589228172509</v>
      </c>
      <c r="N208" s="606"/>
    </row>
  </sheetData>
  <pageMargins left="0.7" right="0.7" top="0.75" bottom="0.75" header="0.3" footer="0.3"/>
  <pageSetup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tabSelected="1" zoomScale="92" zoomScaleNormal="92" workbookViewId="0">
      <selection activeCell="B141" sqref="B141"/>
    </sheetView>
  </sheetViews>
  <sheetFormatPr defaultRowHeight="13.2"/>
  <cols>
    <col min="1" max="1" width="35.6640625" customWidth="1"/>
    <col min="2" max="8" width="15.6640625" customWidth="1"/>
    <col min="9" max="9" width="15.6640625" style="286" customWidth="1"/>
    <col min="10" max="10" width="15.6640625" style="288" customWidth="1"/>
    <col min="11" max="13" width="15.6640625" customWidth="1"/>
  </cols>
  <sheetData>
    <row r="1" spans="1:13" ht="21">
      <c r="A1" s="4" t="s">
        <v>202</v>
      </c>
      <c r="L1" s="120"/>
    </row>
    <row r="2" spans="1:13">
      <c r="L2" s="120"/>
    </row>
    <row r="3" spans="1:13" ht="15.6">
      <c r="A3" s="2" t="s">
        <v>203</v>
      </c>
      <c r="L3" s="120"/>
    </row>
    <row r="4" spans="1:13">
      <c r="A4" s="21"/>
      <c r="B4" s="21"/>
      <c r="C4" s="21"/>
      <c r="D4" s="21"/>
      <c r="E4" s="21"/>
      <c r="F4" s="21"/>
      <c r="G4" s="21"/>
      <c r="H4" s="21"/>
      <c r="I4" s="287"/>
      <c r="J4" s="289"/>
      <c r="K4" s="21"/>
      <c r="L4" s="21"/>
      <c r="M4" s="21"/>
    </row>
    <row r="5" spans="1:13" s="281" customFormat="1" ht="70.2" customHeight="1">
      <c r="A5" s="111" t="s">
        <v>45</v>
      </c>
      <c r="B5" s="316" t="s">
        <v>418</v>
      </c>
      <c r="C5" s="356" t="s">
        <v>434</v>
      </c>
      <c r="D5" s="357" t="s">
        <v>335</v>
      </c>
      <c r="E5" s="357" t="s">
        <v>336</v>
      </c>
      <c r="F5" s="318" t="s">
        <v>419</v>
      </c>
      <c r="G5" s="113" t="s">
        <v>435</v>
      </c>
      <c r="H5" s="238" t="s">
        <v>436</v>
      </c>
      <c r="I5" s="452" t="s">
        <v>167</v>
      </c>
      <c r="J5" s="290" t="s">
        <v>119</v>
      </c>
      <c r="K5" s="316" t="s">
        <v>204</v>
      </c>
      <c r="L5" s="373" t="s">
        <v>137</v>
      </c>
      <c r="M5" s="385" t="s">
        <v>138</v>
      </c>
    </row>
    <row r="6" spans="1:13">
      <c r="A6" s="10"/>
      <c r="B6" s="317" t="s">
        <v>15</v>
      </c>
      <c r="C6" s="20" t="s">
        <v>15</v>
      </c>
      <c r="D6" s="359" t="s">
        <v>15</v>
      </c>
      <c r="E6" s="359" t="s">
        <v>1</v>
      </c>
      <c r="F6" s="320" t="s">
        <v>15</v>
      </c>
      <c r="G6" s="27" t="s">
        <v>15</v>
      </c>
      <c r="H6" s="6" t="s">
        <v>15</v>
      </c>
      <c r="I6" s="453" t="s">
        <v>15</v>
      </c>
      <c r="J6" s="291" t="s">
        <v>1</v>
      </c>
      <c r="K6" s="317" t="s">
        <v>15</v>
      </c>
      <c r="L6" s="16" t="s">
        <v>15</v>
      </c>
      <c r="M6" s="386" t="s">
        <v>1</v>
      </c>
    </row>
    <row r="7" spans="1:13" ht="16.2" customHeight="1">
      <c r="A7" s="96" t="s">
        <v>16</v>
      </c>
      <c r="B7" s="263">
        <v>369.32</v>
      </c>
      <c r="C7" s="683">
        <v>367.1</v>
      </c>
      <c r="D7" s="362">
        <f>B7-C7</f>
        <v>2.2199999999999704</v>
      </c>
      <c r="E7" s="363">
        <f>B7/C7</f>
        <v>1.006047398529011</v>
      </c>
      <c r="F7" s="263">
        <v>336.82</v>
      </c>
      <c r="G7" s="700">
        <v>336.7</v>
      </c>
      <c r="H7" s="269">
        <f>F7-G7</f>
        <v>0.12000000000000455</v>
      </c>
      <c r="I7" s="454">
        <f>B7-F7</f>
        <v>32.5</v>
      </c>
      <c r="J7" s="278">
        <f>B7/F7</f>
        <v>1.0964907072026602</v>
      </c>
      <c r="K7" s="103">
        <v>348.12</v>
      </c>
      <c r="L7" s="376">
        <f>B7-K7</f>
        <v>21.199999999999989</v>
      </c>
      <c r="M7" s="377">
        <f>B7/K7</f>
        <v>1.0608985407330804</v>
      </c>
    </row>
    <row r="8" spans="1:13" ht="16.2" customHeight="1">
      <c r="A8" s="96" t="s">
        <v>17</v>
      </c>
      <c r="B8" s="263">
        <v>127.73</v>
      </c>
      <c r="C8" s="685">
        <v>124.81</v>
      </c>
      <c r="D8" s="362">
        <f t="shared" ref="D8:D20" si="0">B8-C8</f>
        <v>2.9200000000000017</v>
      </c>
      <c r="E8" s="363">
        <f t="shared" ref="E8:E20" si="1">B8/C8</f>
        <v>1.0233955612531047</v>
      </c>
      <c r="F8" s="263">
        <v>119.52</v>
      </c>
      <c r="G8" s="701">
        <v>119.52</v>
      </c>
      <c r="H8" s="239">
        <f t="shared" ref="H8:H20" si="2">F8-G8</f>
        <v>0</v>
      </c>
      <c r="I8" s="455">
        <f t="shared" ref="I8:I20" si="3">B8-F8</f>
        <v>8.210000000000008</v>
      </c>
      <c r="J8" s="279">
        <f t="shared" ref="J8:J20" si="4">B8/F8</f>
        <v>1.0686914323962518</v>
      </c>
      <c r="K8" s="108">
        <v>116.92</v>
      </c>
      <c r="L8" s="378">
        <f t="shared" ref="L8:L20" si="5">B8-K8</f>
        <v>10.810000000000002</v>
      </c>
      <c r="M8" s="379">
        <f t="shared" ref="M8:M20" si="6">B8/K8</f>
        <v>1.0924563804310641</v>
      </c>
    </row>
    <row r="9" spans="1:13" ht="16.2" customHeight="1">
      <c r="A9" s="347" t="s">
        <v>18</v>
      </c>
      <c r="B9" s="435">
        <v>241.59</v>
      </c>
      <c r="C9" s="687">
        <v>242.3</v>
      </c>
      <c r="D9" s="365">
        <f t="shared" si="0"/>
        <v>-0.71000000000000796</v>
      </c>
      <c r="E9" s="366">
        <f t="shared" si="1"/>
        <v>0.99706974824597605</v>
      </c>
      <c r="F9" s="435">
        <v>217.3</v>
      </c>
      <c r="G9" s="702">
        <v>217.19</v>
      </c>
      <c r="H9" s="350">
        <f t="shared" si="2"/>
        <v>0.11000000000001364</v>
      </c>
      <c r="I9" s="456">
        <f t="shared" si="3"/>
        <v>24.289999999999992</v>
      </c>
      <c r="J9" s="436">
        <f t="shared" si="4"/>
        <v>1.1117809479981591</v>
      </c>
      <c r="K9" s="408">
        <v>231.2</v>
      </c>
      <c r="L9" s="380">
        <f t="shared" si="5"/>
        <v>10.390000000000015</v>
      </c>
      <c r="M9" s="381">
        <f t="shared" si="6"/>
        <v>1.044939446366782</v>
      </c>
    </row>
    <row r="10" spans="1:13" ht="16.2" customHeight="1">
      <c r="A10" s="96" t="s">
        <v>19</v>
      </c>
      <c r="B10" s="263">
        <v>189.8</v>
      </c>
      <c r="C10" s="685">
        <v>190.3</v>
      </c>
      <c r="D10" s="362">
        <f t="shared" si="0"/>
        <v>-0.5</v>
      </c>
      <c r="E10" s="363">
        <f t="shared" si="1"/>
        <v>0.9973725696269049</v>
      </c>
      <c r="F10" s="263">
        <v>168.63</v>
      </c>
      <c r="G10" s="701">
        <v>168.2</v>
      </c>
      <c r="H10" s="239">
        <f t="shared" si="2"/>
        <v>0.43000000000000682</v>
      </c>
      <c r="I10" s="455">
        <f t="shared" si="3"/>
        <v>21.170000000000016</v>
      </c>
      <c r="J10" s="279">
        <f t="shared" si="4"/>
        <v>1.1255411255411256</v>
      </c>
      <c r="K10" s="108">
        <v>183.15</v>
      </c>
      <c r="L10" s="378">
        <f t="shared" si="5"/>
        <v>6.6500000000000057</v>
      </c>
      <c r="M10" s="379">
        <f t="shared" si="6"/>
        <v>1.0363090363090364</v>
      </c>
    </row>
    <row r="11" spans="1:13" ht="16.2" customHeight="1">
      <c r="A11" s="3" t="s">
        <v>20</v>
      </c>
      <c r="B11" s="264">
        <v>57</v>
      </c>
      <c r="C11" s="689">
        <v>57</v>
      </c>
      <c r="D11" s="368">
        <f t="shared" si="0"/>
        <v>0</v>
      </c>
      <c r="E11" s="369">
        <f t="shared" si="1"/>
        <v>1</v>
      </c>
      <c r="F11" s="264">
        <v>37.799999999999997</v>
      </c>
      <c r="G11" s="549">
        <v>37</v>
      </c>
      <c r="H11" s="94">
        <f t="shared" si="2"/>
        <v>0.79999999999999716</v>
      </c>
      <c r="I11" s="457">
        <f t="shared" si="3"/>
        <v>19.200000000000003</v>
      </c>
      <c r="J11" s="282">
        <f t="shared" si="4"/>
        <v>1.5079365079365081</v>
      </c>
      <c r="K11" s="99">
        <v>55</v>
      </c>
      <c r="L11" s="437">
        <f t="shared" si="5"/>
        <v>2</v>
      </c>
      <c r="M11" s="438">
        <f t="shared" si="6"/>
        <v>1.0363636363636364</v>
      </c>
    </row>
    <row r="12" spans="1:13" ht="16.2" customHeight="1">
      <c r="A12" s="3" t="s">
        <v>24</v>
      </c>
      <c r="B12" s="264">
        <v>120.5</v>
      </c>
      <c r="C12" s="689">
        <v>120.5</v>
      </c>
      <c r="D12" s="368">
        <f t="shared" si="0"/>
        <v>0</v>
      </c>
      <c r="E12" s="369">
        <f t="shared" si="1"/>
        <v>1</v>
      </c>
      <c r="F12" s="264">
        <v>119.5</v>
      </c>
      <c r="G12" s="549">
        <v>119.5</v>
      </c>
      <c r="H12" s="94">
        <f t="shared" si="2"/>
        <v>0</v>
      </c>
      <c r="I12" s="457">
        <f t="shared" si="3"/>
        <v>1</v>
      </c>
      <c r="J12" s="282">
        <f t="shared" si="4"/>
        <v>1.00836820083682</v>
      </c>
      <c r="K12" s="99">
        <v>114.6</v>
      </c>
      <c r="L12" s="437">
        <f t="shared" si="5"/>
        <v>5.9000000000000057</v>
      </c>
      <c r="M12" s="438">
        <f t="shared" si="6"/>
        <v>1.0514834205933683</v>
      </c>
    </row>
    <row r="13" spans="1:13" ht="16.2" customHeight="1">
      <c r="A13" s="34" t="s">
        <v>46</v>
      </c>
      <c r="B13" s="265">
        <v>9.8000000000000007</v>
      </c>
      <c r="C13" s="691">
        <v>9.8000000000000007</v>
      </c>
      <c r="D13" s="371">
        <f t="shared" si="0"/>
        <v>0</v>
      </c>
      <c r="E13" s="372">
        <f t="shared" si="1"/>
        <v>1</v>
      </c>
      <c r="F13" s="265">
        <v>10</v>
      </c>
      <c r="G13" s="703">
        <v>10</v>
      </c>
      <c r="H13" s="65">
        <f t="shared" si="2"/>
        <v>0</v>
      </c>
      <c r="I13" s="458">
        <f t="shared" si="3"/>
        <v>-0.19999999999999929</v>
      </c>
      <c r="J13" s="283">
        <f t="shared" si="4"/>
        <v>0.98000000000000009</v>
      </c>
      <c r="K13" s="100">
        <v>10.34</v>
      </c>
      <c r="L13" s="233">
        <f t="shared" si="5"/>
        <v>-0.53999999999999915</v>
      </c>
      <c r="M13" s="439">
        <f t="shared" si="6"/>
        <v>0.94777562862669251</v>
      </c>
    </row>
    <row r="14" spans="1:13" ht="16.2" customHeight="1">
      <c r="A14" s="96" t="s">
        <v>23</v>
      </c>
      <c r="B14" s="263">
        <v>19.059999999999999</v>
      </c>
      <c r="C14" s="685">
        <v>18.690000000000001</v>
      </c>
      <c r="D14" s="362">
        <f t="shared" si="0"/>
        <v>0.36999999999999744</v>
      </c>
      <c r="E14" s="363">
        <f t="shared" si="1"/>
        <v>1.0197966827180309</v>
      </c>
      <c r="F14" s="263">
        <v>18.239999999999998</v>
      </c>
      <c r="G14" s="701">
        <v>18.239999999999998</v>
      </c>
      <c r="H14" s="239">
        <f t="shared" si="2"/>
        <v>0</v>
      </c>
      <c r="I14" s="455">
        <f t="shared" si="3"/>
        <v>0.82000000000000028</v>
      </c>
      <c r="J14" s="279">
        <f t="shared" si="4"/>
        <v>1.0449561403508771</v>
      </c>
      <c r="K14" s="108">
        <v>16.79</v>
      </c>
      <c r="L14" s="378">
        <f t="shared" si="5"/>
        <v>2.2699999999999996</v>
      </c>
      <c r="M14" s="379">
        <f t="shared" si="6"/>
        <v>1.1351995235259082</v>
      </c>
    </row>
    <row r="15" spans="1:13" s="96" customFormat="1" ht="16.2" customHeight="1">
      <c r="A15" s="116" t="s">
        <v>25</v>
      </c>
      <c r="B15" s="263">
        <v>15</v>
      </c>
      <c r="C15" s="685">
        <v>14.5</v>
      </c>
      <c r="D15" s="362">
        <f t="shared" si="0"/>
        <v>0.5</v>
      </c>
      <c r="E15" s="363">
        <f t="shared" si="1"/>
        <v>1.0344827586206897</v>
      </c>
      <c r="F15" s="263">
        <v>14.2</v>
      </c>
      <c r="G15" s="701">
        <v>14.2</v>
      </c>
      <c r="H15" s="239">
        <f t="shared" si="2"/>
        <v>0</v>
      </c>
      <c r="I15" s="455">
        <f t="shared" si="3"/>
        <v>0.80000000000000071</v>
      </c>
      <c r="J15" s="279">
        <f t="shared" si="4"/>
        <v>1.0563380281690142</v>
      </c>
      <c r="K15" s="108">
        <v>12.9</v>
      </c>
      <c r="L15" s="378">
        <f t="shared" si="5"/>
        <v>2.0999999999999996</v>
      </c>
      <c r="M15" s="379">
        <f t="shared" si="6"/>
        <v>1.1627906976744187</v>
      </c>
    </row>
    <row r="16" spans="1:13" s="555" customFormat="1" ht="16.2" customHeight="1">
      <c r="A16" s="633" t="s">
        <v>100</v>
      </c>
      <c r="B16" s="564">
        <f>B7-B15</f>
        <v>354.32</v>
      </c>
      <c r="C16" s="693">
        <v>352.6</v>
      </c>
      <c r="D16" s="565">
        <f t="shared" si="0"/>
        <v>1.7199999999999704</v>
      </c>
      <c r="E16" s="557">
        <f t="shared" si="1"/>
        <v>1.0048780487804878</v>
      </c>
      <c r="F16" s="564">
        <f>F7-F15</f>
        <v>322.62</v>
      </c>
      <c r="G16" s="704">
        <v>322.5</v>
      </c>
      <c r="H16" s="569">
        <f>F16-G16</f>
        <v>0.12000000000000455</v>
      </c>
      <c r="I16" s="577">
        <f>B16-F16</f>
        <v>31.699999999999989</v>
      </c>
      <c r="J16" s="570">
        <f>B16/F16</f>
        <v>1.0982580125224721</v>
      </c>
      <c r="K16" s="564">
        <f>K7-K15</f>
        <v>335.22</v>
      </c>
      <c r="L16" s="578">
        <f>B16-K16</f>
        <v>19.099999999999966</v>
      </c>
      <c r="M16" s="562">
        <f>B16/K16</f>
        <v>1.0569775073086329</v>
      </c>
    </row>
    <row r="17" spans="1:13" s="572" customFormat="1" ht="16.2" customHeight="1">
      <c r="A17" s="634" t="s">
        <v>101</v>
      </c>
      <c r="B17" s="556">
        <f>B15/B7</f>
        <v>4.0615184663706269E-2</v>
      </c>
      <c r="C17" s="695">
        <v>3.9498774175973847E-2</v>
      </c>
      <c r="D17" s="557">
        <f t="shared" si="0"/>
        <v>1.1164104877324221E-3</v>
      </c>
      <c r="E17" s="557">
        <f t="shared" si="1"/>
        <v>1.0282644337963154</v>
      </c>
      <c r="F17" s="556">
        <f>F15/F7</f>
        <v>4.215901668546998E-2</v>
      </c>
      <c r="G17" s="558">
        <v>4.2174042174042171E-2</v>
      </c>
      <c r="H17" s="559">
        <f>F17-G17</f>
        <v>-1.5025488572191492E-5</v>
      </c>
      <c r="I17" s="558">
        <f>B17-F17</f>
        <v>-1.5438320217637108E-3</v>
      </c>
      <c r="J17" s="570">
        <f>B17/F17</f>
        <v>0.96338073932602442</v>
      </c>
      <c r="K17" s="556">
        <f>K15/K7</f>
        <v>3.7056187521544298E-2</v>
      </c>
      <c r="L17" s="561">
        <f>B17-K17</f>
        <v>3.5589971421619709E-3</v>
      </c>
      <c r="M17" s="562">
        <f>B17/K17</f>
        <v>1.0960432624131338</v>
      </c>
    </row>
    <row r="18" spans="1:13" ht="16.2" customHeight="1">
      <c r="A18" s="109" t="s">
        <v>54</v>
      </c>
      <c r="B18" s="93">
        <v>2.7</v>
      </c>
      <c r="C18" s="689">
        <v>2.78</v>
      </c>
      <c r="D18" s="368">
        <f t="shared" si="0"/>
        <v>-7.9999999999999627E-2</v>
      </c>
      <c r="E18" s="369">
        <f t="shared" si="1"/>
        <v>0.97122302158273399</v>
      </c>
      <c r="F18" s="93">
        <v>2.67</v>
      </c>
      <c r="G18" s="549">
        <v>2.67</v>
      </c>
      <c r="H18" s="94">
        <f t="shared" si="2"/>
        <v>0</v>
      </c>
      <c r="I18" s="457">
        <f t="shared" si="3"/>
        <v>3.0000000000000249E-2</v>
      </c>
      <c r="J18" s="282">
        <f t="shared" si="4"/>
        <v>1.0112359550561798</v>
      </c>
      <c r="K18" s="99">
        <v>2.41</v>
      </c>
      <c r="L18" s="437">
        <f t="shared" si="5"/>
        <v>0.29000000000000004</v>
      </c>
      <c r="M18" s="438">
        <f t="shared" si="6"/>
        <v>1.1203319502074689</v>
      </c>
    </row>
    <row r="19" spans="1:13" ht="16.2" customHeight="1">
      <c r="A19" s="3" t="s">
        <v>35</v>
      </c>
      <c r="B19" s="93">
        <v>0.26</v>
      </c>
      <c r="C19" s="689">
        <v>0.26</v>
      </c>
      <c r="D19" s="368">
        <f t="shared" si="0"/>
        <v>0</v>
      </c>
      <c r="E19" s="369">
        <f t="shared" si="1"/>
        <v>1</v>
      </c>
      <c r="F19" s="93">
        <v>0.25</v>
      </c>
      <c r="G19" s="549">
        <v>0.25</v>
      </c>
      <c r="H19" s="94">
        <f t="shared" si="2"/>
        <v>0</v>
      </c>
      <c r="I19" s="457">
        <f t="shared" si="3"/>
        <v>1.0000000000000009E-2</v>
      </c>
      <c r="J19" s="282">
        <f t="shared" si="4"/>
        <v>1.04</v>
      </c>
      <c r="K19" s="99">
        <v>0.24</v>
      </c>
      <c r="L19" s="437">
        <f t="shared" si="5"/>
        <v>2.0000000000000018E-2</v>
      </c>
      <c r="M19" s="438">
        <f t="shared" si="6"/>
        <v>1.0833333333333335</v>
      </c>
    </row>
    <row r="20" spans="1:13" ht="16.2" customHeight="1">
      <c r="A20" s="34" t="s">
        <v>36</v>
      </c>
      <c r="B20" s="77">
        <v>0.43</v>
      </c>
      <c r="C20" s="691">
        <v>0.49</v>
      </c>
      <c r="D20" s="371">
        <f t="shared" si="0"/>
        <v>-0.06</v>
      </c>
      <c r="E20" s="372">
        <f t="shared" si="1"/>
        <v>0.87755102040816324</v>
      </c>
      <c r="F20" s="77">
        <v>0.43</v>
      </c>
      <c r="G20" s="703">
        <v>0.43</v>
      </c>
      <c r="H20" s="65">
        <f t="shared" si="2"/>
        <v>0</v>
      </c>
      <c r="I20" s="458">
        <f t="shared" si="3"/>
        <v>0</v>
      </c>
      <c r="J20" s="283">
        <f t="shared" si="4"/>
        <v>1</v>
      </c>
      <c r="K20" s="100">
        <v>0.52</v>
      </c>
      <c r="L20" s="233">
        <f t="shared" si="5"/>
        <v>-9.0000000000000024E-2</v>
      </c>
      <c r="M20" s="439">
        <f t="shared" si="6"/>
        <v>0.82692307692307687</v>
      </c>
    </row>
    <row r="23" spans="1:13" ht="15.6">
      <c r="A23" s="2" t="s">
        <v>205</v>
      </c>
    </row>
    <row r="24" spans="1:13">
      <c r="A24" s="21"/>
      <c r="B24" s="21"/>
      <c r="C24" s="21"/>
      <c r="D24" s="21"/>
      <c r="E24" s="21"/>
      <c r="F24" s="21"/>
      <c r="G24" s="21"/>
      <c r="H24" s="21"/>
      <c r="I24" s="287"/>
      <c r="J24" s="289"/>
      <c r="K24" s="21"/>
      <c r="L24" s="81"/>
    </row>
    <row r="25" spans="1:13" ht="60" customHeight="1">
      <c r="A25" s="461" t="s">
        <v>55</v>
      </c>
      <c r="B25" s="316" t="s">
        <v>420</v>
      </c>
      <c r="C25" s="356" t="s">
        <v>437</v>
      </c>
      <c r="D25" s="357" t="s">
        <v>340</v>
      </c>
      <c r="E25" s="357" t="s">
        <v>341</v>
      </c>
      <c r="F25" s="318" t="s">
        <v>421</v>
      </c>
      <c r="G25" s="113" t="s">
        <v>438</v>
      </c>
      <c r="H25" s="238" t="s">
        <v>439</v>
      </c>
      <c r="I25" s="452" t="s">
        <v>120</v>
      </c>
      <c r="J25" s="290" t="s">
        <v>121</v>
      </c>
      <c r="K25" s="316" t="s">
        <v>206</v>
      </c>
      <c r="L25" s="373" t="s">
        <v>141</v>
      </c>
      <c r="M25" s="385" t="s">
        <v>207</v>
      </c>
    </row>
    <row r="26" spans="1:13">
      <c r="A26" s="462"/>
      <c r="B26" s="317" t="s">
        <v>15</v>
      </c>
      <c r="C26" s="20" t="s">
        <v>15</v>
      </c>
      <c r="D26" s="359" t="s">
        <v>15</v>
      </c>
      <c r="E26" s="359" t="s">
        <v>1</v>
      </c>
      <c r="F26" s="320" t="s">
        <v>15</v>
      </c>
      <c r="G26" s="27" t="s">
        <v>15</v>
      </c>
      <c r="H26" s="6" t="s">
        <v>15</v>
      </c>
      <c r="I26" s="453" t="s">
        <v>15</v>
      </c>
      <c r="J26" s="291" t="s">
        <v>1</v>
      </c>
      <c r="K26" s="317" t="s">
        <v>15</v>
      </c>
      <c r="L26" s="16" t="s">
        <v>15</v>
      </c>
      <c r="M26" s="386" t="s">
        <v>1</v>
      </c>
    </row>
    <row r="27" spans="1:13" ht="16.2" customHeight="1">
      <c r="A27" s="463" t="s">
        <v>16</v>
      </c>
      <c r="B27" s="102">
        <v>156.9</v>
      </c>
      <c r="C27" s="683">
        <v>157.96</v>
      </c>
      <c r="D27" s="362">
        <f>B27-C27</f>
        <v>-1.0600000000000023</v>
      </c>
      <c r="E27" s="363">
        <f>B27/C27</f>
        <v>0.99328944036464928</v>
      </c>
      <c r="F27" s="102">
        <v>153.62</v>
      </c>
      <c r="G27" s="700">
        <v>153.69999999999999</v>
      </c>
      <c r="H27" s="269">
        <f>F27-G27</f>
        <v>-7.9999999999984084E-2</v>
      </c>
      <c r="I27" s="454">
        <f>B27-F27</f>
        <v>3.2800000000000011</v>
      </c>
      <c r="J27" s="278">
        <f>B27/F27</f>
        <v>1.0213513865382111</v>
      </c>
      <c r="K27" s="103">
        <v>147.36000000000001</v>
      </c>
      <c r="L27" s="376">
        <f>B27-K27</f>
        <v>9.539999999999992</v>
      </c>
      <c r="M27" s="377">
        <f>B27/K27</f>
        <v>1.0647394136807817</v>
      </c>
    </row>
    <row r="28" spans="1:13" ht="16.2" customHeight="1">
      <c r="A28" s="463" t="s">
        <v>17</v>
      </c>
      <c r="B28" s="107">
        <v>56.06</v>
      </c>
      <c r="C28" s="685">
        <v>56.06</v>
      </c>
      <c r="D28" s="362">
        <f t="shared" ref="D28:D40" si="7">B28-C28</f>
        <v>0</v>
      </c>
      <c r="E28" s="363">
        <f t="shared" ref="E28:E40" si="8">B28/C28</f>
        <v>1</v>
      </c>
      <c r="F28" s="107">
        <v>57.97</v>
      </c>
      <c r="G28" s="701">
        <v>57.43</v>
      </c>
      <c r="H28" s="239">
        <f t="shared" ref="H28:H40" si="9">F28-G28</f>
        <v>0.53999999999999915</v>
      </c>
      <c r="I28" s="455">
        <f t="shared" ref="I28:I40" si="10">B28-F28</f>
        <v>-1.9099999999999966</v>
      </c>
      <c r="J28" s="279">
        <f t="shared" ref="J28:J40" si="11">B28/F28</f>
        <v>0.96705192340865975</v>
      </c>
      <c r="K28" s="108">
        <v>58.96</v>
      </c>
      <c r="L28" s="378">
        <f t="shared" ref="L28:L40" si="12">B28-K28</f>
        <v>-2.8999999999999986</v>
      </c>
      <c r="M28" s="379">
        <f t="shared" ref="M28:M40" si="13">B28/K28</f>
        <v>0.95081411126187243</v>
      </c>
    </row>
    <row r="29" spans="1:13" ht="16.2" customHeight="1">
      <c r="A29" s="464" t="s">
        <v>18</v>
      </c>
      <c r="B29" s="348">
        <v>100.84</v>
      </c>
      <c r="C29" s="687">
        <v>101.9</v>
      </c>
      <c r="D29" s="365">
        <f t="shared" si="7"/>
        <v>-1.0600000000000023</v>
      </c>
      <c r="E29" s="366">
        <f t="shared" si="8"/>
        <v>0.98959764474975465</v>
      </c>
      <c r="F29" s="348">
        <v>95.65</v>
      </c>
      <c r="G29" s="702">
        <v>96.28</v>
      </c>
      <c r="H29" s="350">
        <f t="shared" si="9"/>
        <v>-0.62999999999999545</v>
      </c>
      <c r="I29" s="456">
        <f t="shared" si="10"/>
        <v>5.1899999999999977</v>
      </c>
      <c r="J29" s="436">
        <f t="shared" si="11"/>
        <v>1.0542603240982749</v>
      </c>
      <c r="K29" s="408">
        <v>88.4</v>
      </c>
      <c r="L29" s="380">
        <f t="shared" si="12"/>
        <v>12.439999999999998</v>
      </c>
      <c r="M29" s="381">
        <f t="shared" si="13"/>
        <v>1.1407239819004524</v>
      </c>
    </row>
    <row r="30" spans="1:13" ht="16.2" customHeight="1">
      <c r="A30" s="463" t="s">
        <v>19</v>
      </c>
      <c r="B30" s="107">
        <v>91.32</v>
      </c>
      <c r="C30" s="685">
        <v>91.82</v>
      </c>
      <c r="D30" s="362">
        <f t="shared" si="7"/>
        <v>-0.5</v>
      </c>
      <c r="E30" s="363">
        <f t="shared" si="8"/>
        <v>0.99455456327597469</v>
      </c>
      <c r="F30" s="107">
        <v>86.3</v>
      </c>
      <c r="G30" s="701">
        <v>86.5</v>
      </c>
      <c r="H30" s="239">
        <f t="shared" si="9"/>
        <v>-0.20000000000000284</v>
      </c>
      <c r="I30" s="455">
        <f t="shared" si="10"/>
        <v>5.019999999999996</v>
      </c>
      <c r="J30" s="279">
        <f t="shared" si="11"/>
        <v>1.0581691772885284</v>
      </c>
      <c r="K30" s="108">
        <v>79.52</v>
      </c>
      <c r="L30" s="378">
        <f t="shared" si="12"/>
        <v>11.799999999999997</v>
      </c>
      <c r="M30" s="379">
        <f t="shared" si="13"/>
        <v>1.1483903420523138</v>
      </c>
    </row>
    <row r="31" spans="1:13" ht="16.2" customHeight="1">
      <c r="A31" s="465" t="s">
        <v>20</v>
      </c>
      <c r="B31" s="93">
        <v>8</v>
      </c>
      <c r="C31" s="689">
        <v>8</v>
      </c>
      <c r="D31" s="368">
        <f t="shared" si="7"/>
        <v>0</v>
      </c>
      <c r="E31" s="369">
        <f t="shared" si="8"/>
        <v>1</v>
      </c>
      <c r="F31" s="93">
        <v>2.1</v>
      </c>
      <c r="G31" s="549">
        <v>3.1</v>
      </c>
      <c r="H31" s="94">
        <f t="shared" si="9"/>
        <v>-1</v>
      </c>
      <c r="I31" s="457">
        <f t="shared" si="10"/>
        <v>5.9</v>
      </c>
      <c r="J31" s="282">
        <f t="shared" si="11"/>
        <v>3.8095238095238093</v>
      </c>
      <c r="K31" s="99">
        <v>7.03</v>
      </c>
      <c r="L31" s="437">
        <f t="shared" si="12"/>
        <v>0.96999999999999975</v>
      </c>
      <c r="M31" s="438">
        <f t="shared" si="13"/>
        <v>1.1379800853485063</v>
      </c>
    </row>
    <row r="32" spans="1:13" ht="16.2" customHeight="1">
      <c r="A32" s="465" t="s">
        <v>24</v>
      </c>
      <c r="B32" s="93">
        <v>75</v>
      </c>
      <c r="C32" s="689">
        <v>75</v>
      </c>
      <c r="D32" s="368">
        <f t="shared" si="7"/>
        <v>0</v>
      </c>
      <c r="E32" s="369">
        <f t="shared" si="8"/>
        <v>1</v>
      </c>
      <c r="F32" s="93">
        <v>76.7</v>
      </c>
      <c r="G32" s="549">
        <v>75.5</v>
      </c>
      <c r="H32" s="94">
        <f t="shared" si="9"/>
        <v>1.2000000000000028</v>
      </c>
      <c r="I32" s="457">
        <f t="shared" si="10"/>
        <v>-1.7000000000000028</v>
      </c>
      <c r="J32" s="282">
        <f t="shared" si="11"/>
        <v>0.9778357235984354</v>
      </c>
      <c r="K32" s="99">
        <v>63.14</v>
      </c>
      <c r="L32" s="437">
        <f t="shared" si="12"/>
        <v>11.86</v>
      </c>
      <c r="M32" s="438">
        <f t="shared" si="13"/>
        <v>1.1878365536902122</v>
      </c>
    </row>
    <row r="33" spans="1:13" ht="16.2" customHeight="1">
      <c r="A33" s="334" t="s">
        <v>46</v>
      </c>
      <c r="B33" s="77">
        <v>5.9</v>
      </c>
      <c r="C33" s="691">
        <v>5.9</v>
      </c>
      <c r="D33" s="371">
        <f t="shared" si="7"/>
        <v>0</v>
      </c>
      <c r="E33" s="372">
        <f t="shared" si="8"/>
        <v>1</v>
      </c>
      <c r="F33" s="77">
        <v>6.25</v>
      </c>
      <c r="G33" s="703">
        <v>6.25</v>
      </c>
      <c r="H33" s="65">
        <f t="shared" si="9"/>
        <v>0</v>
      </c>
      <c r="I33" s="458">
        <f t="shared" si="10"/>
        <v>-0.34999999999999964</v>
      </c>
      <c r="J33" s="283">
        <f t="shared" si="11"/>
        <v>0.94400000000000006</v>
      </c>
      <c r="K33" s="100">
        <v>6.13</v>
      </c>
      <c r="L33" s="233">
        <f t="shared" si="12"/>
        <v>-0.22999999999999954</v>
      </c>
      <c r="M33" s="439">
        <f t="shared" si="13"/>
        <v>0.96247960848287117</v>
      </c>
    </row>
    <row r="34" spans="1:13" ht="16.2" customHeight="1">
      <c r="A34" s="463" t="s">
        <v>23</v>
      </c>
      <c r="B34" s="107">
        <v>0.45</v>
      </c>
      <c r="C34" s="685">
        <v>0.45</v>
      </c>
      <c r="D34" s="362">
        <f t="shared" si="7"/>
        <v>0</v>
      </c>
      <c r="E34" s="363">
        <f t="shared" si="8"/>
        <v>1</v>
      </c>
      <c r="F34" s="107">
        <v>0.46</v>
      </c>
      <c r="G34" s="701">
        <v>0.44</v>
      </c>
      <c r="H34" s="239">
        <f t="shared" si="9"/>
        <v>2.0000000000000018E-2</v>
      </c>
      <c r="I34" s="455">
        <f t="shared" si="10"/>
        <v>-1.0000000000000009E-2</v>
      </c>
      <c r="J34" s="279">
        <f t="shared" si="11"/>
        <v>0.97826086956521741</v>
      </c>
      <c r="K34" s="108">
        <v>0.39</v>
      </c>
      <c r="L34" s="378">
        <f t="shared" si="12"/>
        <v>0.06</v>
      </c>
      <c r="M34" s="379">
        <f t="shared" si="13"/>
        <v>1.1538461538461537</v>
      </c>
    </row>
    <row r="35" spans="1:13" s="96" customFormat="1" ht="16.2" customHeight="1">
      <c r="A35" s="463" t="s">
        <v>25</v>
      </c>
      <c r="B35" s="107">
        <v>0.1</v>
      </c>
      <c r="C35" s="685">
        <v>0.1</v>
      </c>
      <c r="D35" s="362">
        <f t="shared" si="7"/>
        <v>0</v>
      </c>
      <c r="E35" s="363">
        <f t="shared" si="8"/>
        <v>1</v>
      </c>
      <c r="F35" s="107">
        <v>0.14000000000000001</v>
      </c>
      <c r="G35" s="701">
        <v>0.11</v>
      </c>
      <c r="H35" s="239">
        <f t="shared" si="9"/>
        <v>3.0000000000000013E-2</v>
      </c>
      <c r="I35" s="455">
        <f t="shared" si="10"/>
        <v>-4.0000000000000008E-2</v>
      </c>
      <c r="J35" s="279">
        <f t="shared" si="11"/>
        <v>0.7142857142857143</v>
      </c>
      <c r="K35" s="108">
        <v>0.11</v>
      </c>
      <c r="L35" s="378">
        <f t="shared" si="12"/>
        <v>-9.999999999999995E-3</v>
      </c>
      <c r="M35" s="379">
        <f t="shared" si="13"/>
        <v>0.90909090909090917</v>
      </c>
    </row>
    <row r="36" spans="1:13" s="555" customFormat="1" ht="16.2" customHeight="1">
      <c r="A36" s="633" t="s">
        <v>100</v>
      </c>
      <c r="B36" s="564">
        <f>B27-B35</f>
        <v>156.80000000000001</v>
      </c>
      <c r="C36" s="693">
        <v>157.86000000000001</v>
      </c>
      <c r="D36" s="565">
        <f t="shared" si="7"/>
        <v>-1.0600000000000023</v>
      </c>
      <c r="E36" s="557">
        <f t="shared" si="8"/>
        <v>0.99328518940833643</v>
      </c>
      <c r="F36" s="564">
        <f>F27-F35</f>
        <v>153.48000000000002</v>
      </c>
      <c r="G36" s="704">
        <v>153.58999999999997</v>
      </c>
      <c r="H36" s="569">
        <f t="shared" si="9"/>
        <v>-0.1099999999999568</v>
      </c>
      <c r="I36" s="577">
        <f t="shared" si="10"/>
        <v>3.3199999999999932</v>
      </c>
      <c r="J36" s="570">
        <f t="shared" si="11"/>
        <v>1.0216314829293718</v>
      </c>
      <c r="K36" s="564">
        <f>K27-K35</f>
        <v>147.25</v>
      </c>
      <c r="L36" s="578">
        <f t="shared" si="12"/>
        <v>9.5500000000000114</v>
      </c>
      <c r="M36" s="562">
        <f t="shared" si="13"/>
        <v>1.0648556876061122</v>
      </c>
    </row>
    <row r="37" spans="1:13" s="572" customFormat="1" ht="16.2" customHeight="1">
      <c r="A37" s="634" t="s">
        <v>101</v>
      </c>
      <c r="B37" s="556">
        <f>B35/B27</f>
        <v>6.3734862970044612E-4</v>
      </c>
      <c r="C37" s="695">
        <v>6.3307166371233219E-4</v>
      </c>
      <c r="D37" s="557">
        <f t="shared" si="7"/>
        <v>4.2769659881139325E-6</v>
      </c>
      <c r="E37" s="557">
        <f t="shared" si="8"/>
        <v>1.0067558954748248</v>
      </c>
      <c r="F37" s="556">
        <f>F35/F27</f>
        <v>9.1133966931389147E-4</v>
      </c>
      <c r="G37" s="558">
        <v>7.1567989590110611E-4</v>
      </c>
      <c r="H37" s="559">
        <f t="shared" si="9"/>
        <v>1.9565977341278536E-4</v>
      </c>
      <c r="I37" s="558">
        <f t="shared" si="10"/>
        <v>-2.7399103961344535E-4</v>
      </c>
      <c r="J37" s="570">
        <f t="shared" si="11"/>
        <v>0.69935354638987524</v>
      </c>
      <c r="K37" s="556">
        <f>K35/K27</f>
        <v>7.4647122692725288E-4</v>
      </c>
      <c r="L37" s="561">
        <f t="shared" si="12"/>
        <v>-1.0912259722680676E-4</v>
      </c>
      <c r="M37" s="562">
        <f t="shared" si="13"/>
        <v>0.85381540066052508</v>
      </c>
    </row>
    <row r="38" spans="1:13" ht="16.2" customHeight="1">
      <c r="A38" s="465" t="s">
        <v>54</v>
      </c>
      <c r="B38" s="93">
        <v>0.3</v>
      </c>
      <c r="C38" s="689">
        <v>0.3</v>
      </c>
      <c r="D38" s="368">
        <f t="shared" si="7"/>
        <v>0</v>
      </c>
      <c r="E38" s="369">
        <f t="shared" si="8"/>
        <v>1</v>
      </c>
      <c r="F38" s="264">
        <v>0.28000000000000003</v>
      </c>
      <c r="G38" s="549">
        <v>0.28000000000000003</v>
      </c>
      <c r="H38" s="94">
        <f t="shared" si="9"/>
        <v>0</v>
      </c>
      <c r="I38" s="457">
        <f t="shared" si="10"/>
        <v>1.9999999999999962E-2</v>
      </c>
      <c r="J38" s="282">
        <f t="shared" si="11"/>
        <v>1.0714285714285714</v>
      </c>
      <c r="K38" s="99">
        <v>0.22</v>
      </c>
      <c r="L38" s="437">
        <f t="shared" si="12"/>
        <v>7.9999999999999988E-2</v>
      </c>
      <c r="M38" s="438">
        <f t="shared" si="13"/>
        <v>1.3636363636363635</v>
      </c>
    </row>
    <row r="39" spans="1:13" ht="16.2" customHeight="1">
      <c r="A39" s="465" t="s">
        <v>35</v>
      </c>
      <c r="B39" s="93">
        <v>0</v>
      </c>
      <c r="C39" s="689">
        <v>0</v>
      </c>
      <c r="D39" s="368">
        <f t="shared" si="7"/>
        <v>0</v>
      </c>
      <c r="E39" s="369" t="e">
        <f t="shared" si="8"/>
        <v>#DIV/0!</v>
      </c>
      <c r="F39" s="264">
        <v>0</v>
      </c>
      <c r="G39" s="549">
        <v>0</v>
      </c>
      <c r="H39" s="94">
        <f t="shared" si="9"/>
        <v>0</v>
      </c>
      <c r="I39" s="457">
        <f t="shared" si="10"/>
        <v>0</v>
      </c>
      <c r="J39" s="282" t="e">
        <f t="shared" si="11"/>
        <v>#DIV/0!</v>
      </c>
      <c r="K39" s="99">
        <v>0</v>
      </c>
      <c r="L39" s="437">
        <f t="shared" si="12"/>
        <v>0</v>
      </c>
      <c r="M39" s="438" t="e">
        <f t="shared" si="13"/>
        <v>#DIV/0!</v>
      </c>
    </row>
    <row r="40" spans="1:13" ht="16.2" customHeight="1">
      <c r="A40" s="334" t="s">
        <v>36</v>
      </c>
      <c r="B40" s="77">
        <v>0</v>
      </c>
      <c r="C40" s="691">
        <v>0</v>
      </c>
      <c r="D40" s="371">
        <f t="shared" si="7"/>
        <v>0</v>
      </c>
      <c r="E40" s="372" t="e">
        <f t="shared" si="8"/>
        <v>#DIV/0!</v>
      </c>
      <c r="F40" s="265">
        <v>0</v>
      </c>
      <c r="G40" s="703">
        <v>0</v>
      </c>
      <c r="H40" s="65">
        <f t="shared" si="9"/>
        <v>0</v>
      </c>
      <c r="I40" s="458">
        <f t="shared" si="10"/>
        <v>0</v>
      </c>
      <c r="J40" s="283" t="e">
        <f t="shared" si="11"/>
        <v>#DIV/0!</v>
      </c>
      <c r="K40" s="100">
        <v>0</v>
      </c>
      <c r="L40" s="233">
        <f t="shared" si="12"/>
        <v>0</v>
      </c>
      <c r="M40" s="439" t="e">
        <f t="shared" si="13"/>
        <v>#DIV/0!</v>
      </c>
    </row>
    <row r="41" spans="1:13">
      <c r="B41" s="115"/>
    </row>
    <row r="43" spans="1:13" ht="15.6">
      <c r="A43" s="2" t="s">
        <v>208</v>
      </c>
    </row>
    <row r="44" spans="1:13">
      <c r="A44" s="21"/>
      <c r="B44" s="21"/>
      <c r="C44" s="21"/>
      <c r="D44" s="21"/>
      <c r="E44" s="21"/>
      <c r="F44" s="21"/>
      <c r="G44" s="21"/>
      <c r="H44" s="21"/>
      <c r="I44" s="287"/>
      <c r="J44" s="289"/>
      <c r="K44" s="21"/>
      <c r="L44" s="81"/>
    </row>
    <row r="45" spans="1:13" ht="46.2">
      <c r="A45" s="466" t="s">
        <v>56</v>
      </c>
      <c r="B45" s="316" t="s">
        <v>422</v>
      </c>
      <c r="C45" s="356" t="s">
        <v>440</v>
      </c>
      <c r="D45" s="357" t="s">
        <v>345</v>
      </c>
      <c r="E45" s="357" t="s">
        <v>346</v>
      </c>
      <c r="F45" s="318" t="s">
        <v>423</v>
      </c>
      <c r="G45" s="113" t="s">
        <v>441</v>
      </c>
      <c r="H45" s="238" t="s">
        <v>442</v>
      </c>
      <c r="I45" s="452" t="s">
        <v>122</v>
      </c>
      <c r="J45" s="290" t="s">
        <v>123</v>
      </c>
      <c r="K45" s="316" t="s">
        <v>209</v>
      </c>
      <c r="L45" s="373" t="s">
        <v>145</v>
      </c>
      <c r="M45" s="385" t="s">
        <v>146</v>
      </c>
    </row>
    <row r="46" spans="1:13">
      <c r="A46" s="462"/>
      <c r="B46" s="317" t="s">
        <v>15</v>
      </c>
      <c r="C46" s="20" t="s">
        <v>15</v>
      </c>
      <c r="D46" s="359" t="s">
        <v>15</v>
      </c>
      <c r="E46" s="359" t="s">
        <v>1</v>
      </c>
      <c r="F46" s="320" t="s">
        <v>15</v>
      </c>
      <c r="G46" s="27" t="s">
        <v>15</v>
      </c>
      <c r="H46" s="6" t="s">
        <v>15</v>
      </c>
      <c r="I46" s="453" t="s">
        <v>15</v>
      </c>
      <c r="J46" s="291" t="s">
        <v>1</v>
      </c>
      <c r="K46" s="317" t="s">
        <v>15</v>
      </c>
      <c r="L46" s="16" t="s">
        <v>15</v>
      </c>
      <c r="M46" s="386" t="s">
        <v>1</v>
      </c>
    </row>
    <row r="47" spans="1:13" ht="16.2" customHeight="1">
      <c r="A47" s="463" t="s">
        <v>16</v>
      </c>
      <c r="B47" s="102">
        <v>154.12</v>
      </c>
      <c r="C47" s="683">
        <v>154.83000000000001</v>
      </c>
      <c r="D47" s="362">
        <f>B47-C47</f>
        <v>-0.71000000000000796</v>
      </c>
      <c r="E47" s="363">
        <f>B47/C47</f>
        <v>0.99541432538913643</v>
      </c>
      <c r="F47" s="263">
        <v>151.86000000000001</v>
      </c>
      <c r="G47" s="700">
        <v>153.47999999999999</v>
      </c>
      <c r="H47" s="269">
        <f>F47-G47</f>
        <v>-1.6199999999999761</v>
      </c>
      <c r="I47" s="454">
        <f>B47-F47</f>
        <v>2.2599999999999909</v>
      </c>
      <c r="J47" s="278">
        <f>B47/F47</f>
        <v>1.0148821282760436</v>
      </c>
      <c r="K47" s="103">
        <v>144.35</v>
      </c>
      <c r="L47" s="376">
        <f>B47-K47</f>
        <v>9.7700000000000102</v>
      </c>
      <c r="M47" s="377">
        <f>B47/K47</f>
        <v>1.0676827156217528</v>
      </c>
    </row>
    <row r="48" spans="1:13" ht="16.2" customHeight="1">
      <c r="A48" s="463" t="s">
        <v>17</v>
      </c>
      <c r="B48" s="107">
        <v>0.68</v>
      </c>
      <c r="C48" s="685">
        <v>0.68</v>
      </c>
      <c r="D48" s="362">
        <f t="shared" ref="D48:D60" si="14">B48-C48</f>
        <v>0</v>
      </c>
      <c r="E48" s="363">
        <f t="shared" ref="E48:E60" si="15">B48/C48</f>
        <v>1</v>
      </c>
      <c r="F48" s="263">
        <v>0.6</v>
      </c>
      <c r="G48" s="701">
        <v>0.6</v>
      </c>
      <c r="H48" s="239">
        <f t="shared" ref="H48:H60" si="16">F48-G48</f>
        <v>0</v>
      </c>
      <c r="I48" s="455">
        <f t="shared" ref="I48:I60" si="17">B48-F48</f>
        <v>8.0000000000000071E-2</v>
      </c>
      <c r="J48" s="279">
        <f t="shared" ref="J48:J60" si="18">B48/F48</f>
        <v>1.1333333333333335</v>
      </c>
      <c r="K48" s="108">
        <v>0.61</v>
      </c>
      <c r="L48" s="378">
        <f t="shared" ref="L48:L60" si="19">B48-K48</f>
        <v>7.0000000000000062E-2</v>
      </c>
      <c r="M48" s="379">
        <f t="shared" ref="M48:M60" si="20">B48/K48</f>
        <v>1.1147540983606559</v>
      </c>
    </row>
    <row r="49" spans="1:13" ht="16.2" customHeight="1">
      <c r="A49" s="464" t="s">
        <v>18</v>
      </c>
      <c r="B49" s="348">
        <v>153.44</v>
      </c>
      <c r="C49" s="687">
        <v>154.15</v>
      </c>
      <c r="D49" s="365">
        <f t="shared" si="14"/>
        <v>-0.71000000000000796</v>
      </c>
      <c r="E49" s="366">
        <f t="shared" si="15"/>
        <v>0.99539409665909828</v>
      </c>
      <c r="F49" s="435">
        <v>151.26</v>
      </c>
      <c r="G49" s="702">
        <v>152.88</v>
      </c>
      <c r="H49" s="350">
        <f t="shared" si="16"/>
        <v>-1.6200000000000045</v>
      </c>
      <c r="I49" s="456">
        <f t="shared" si="17"/>
        <v>2.1800000000000068</v>
      </c>
      <c r="J49" s="436">
        <f t="shared" si="18"/>
        <v>1.0144122702631231</v>
      </c>
      <c r="K49" s="408">
        <v>143.75</v>
      </c>
      <c r="L49" s="380">
        <f t="shared" si="19"/>
        <v>9.6899999999999977</v>
      </c>
      <c r="M49" s="381">
        <f t="shared" si="20"/>
        <v>1.067408695652174</v>
      </c>
    </row>
    <row r="50" spans="1:13" ht="16.2" customHeight="1">
      <c r="A50" s="463" t="s">
        <v>19</v>
      </c>
      <c r="B50" s="107">
        <v>2.58</v>
      </c>
      <c r="C50" s="685">
        <v>2.66</v>
      </c>
      <c r="D50" s="362">
        <f t="shared" si="14"/>
        <v>-8.0000000000000071E-2</v>
      </c>
      <c r="E50" s="363">
        <f t="shared" si="15"/>
        <v>0.96992481203007519</v>
      </c>
      <c r="F50" s="263">
        <v>4.0999999999999996</v>
      </c>
      <c r="G50" s="701">
        <v>4.1399999999999997</v>
      </c>
      <c r="H50" s="239">
        <f t="shared" si="16"/>
        <v>-4.0000000000000036E-2</v>
      </c>
      <c r="I50" s="455">
        <f t="shared" si="17"/>
        <v>-1.5199999999999996</v>
      </c>
      <c r="J50" s="279">
        <f t="shared" si="18"/>
        <v>0.62926829268292694</v>
      </c>
      <c r="K50" s="108">
        <v>1.98</v>
      </c>
      <c r="L50" s="378">
        <f t="shared" si="19"/>
        <v>0.60000000000000009</v>
      </c>
      <c r="M50" s="379">
        <f t="shared" si="20"/>
        <v>1.303030303030303</v>
      </c>
    </row>
    <row r="51" spans="1:13" ht="16.2" customHeight="1">
      <c r="A51" s="465" t="s">
        <v>20</v>
      </c>
      <c r="B51" s="93">
        <v>2.2200000000000002</v>
      </c>
      <c r="C51" s="689">
        <v>2.2200000000000002</v>
      </c>
      <c r="D51" s="368">
        <f t="shared" si="14"/>
        <v>0</v>
      </c>
      <c r="E51" s="369">
        <f t="shared" si="15"/>
        <v>1</v>
      </c>
      <c r="F51" s="264">
        <v>3.9</v>
      </c>
      <c r="G51" s="549">
        <v>3.9</v>
      </c>
      <c r="H51" s="94">
        <f t="shared" si="16"/>
        <v>0</v>
      </c>
      <c r="I51" s="457">
        <f t="shared" si="17"/>
        <v>-1.6799999999999997</v>
      </c>
      <c r="J51" s="282">
        <f t="shared" si="18"/>
        <v>0.56923076923076932</v>
      </c>
      <c r="K51" s="99">
        <v>1.67</v>
      </c>
      <c r="L51" s="437">
        <f t="shared" si="19"/>
        <v>0.55000000000000027</v>
      </c>
      <c r="M51" s="438">
        <f t="shared" si="20"/>
        <v>1.3293413173652697</v>
      </c>
    </row>
    <row r="52" spans="1:13" ht="16.2" customHeight="1">
      <c r="A52" s="465" t="s">
        <v>24</v>
      </c>
      <c r="B52" s="93">
        <v>0.35</v>
      </c>
      <c r="C52" s="689">
        <v>0.43</v>
      </c>
      <c r="D52" s="368">
        <f t="shared" si="14"/>
        <v>-8.0000000000000016E-2</v>
      </c>
      <c r="E52" s="369">
        <f t="shared" si="15"/>
        <v>0.81395348837209303</v>
      </c>
      <c r="F52" s="264">
        <v>0.19</v>
      </c>
      <c r="G52" s="549">
        <v>0.23</v>
      </c>
      <c r="H52" s="94">
        <f t="shared" si="16"/>
        <v>-4.0000000000000008E-2</v>
      </c>
      <c r="I52" s="457">
        <f t="shared" si="17"/>
        <v>0.15999999999999998</v>
      </c>
      <c r="J52" s="282">
        <f t="shared" si="18"/>
        <v>1.8421052631578947</v>
      </c>
      <c r="K52" s="99">
        <v>0.25</v>
      </c>
      <c r="L52" s="437">
        <f t="shared" si="19"/>
        <v>9.9999999999999978E-2</v>
      </c>
      <c r="M52" s="438">
        <f t="shared" si="20"/>
        <v>1.4</v>
      </c>
    </row>
    <row r="53" spans="1:13" ht="16.2" customHeight="1">
      <c r="A53" s="334" t="s">
        <v>46</v>
      </c>
      <c r="B53" s="77">
        <v>0.01</v>
      </c>
      <c r="C53" s="691">
        <v>0.01</v>
      </c>
      <c r="D53" s="371">
        <f t="shared" si="14"/>
        <v>0</v>
      </c>
      <c r="E53" s="372">
        <f t="shared" si="15"/>
        <v>1</v>
      </c>
      <c r="F53" s="265">
        <v>0.01</v>
      </c>
      <c r="G53" s="703">
        <v>0.01</v>
      </c>
      <c r="H53" s="65">
        <f t="shared" si="16"/>
        <v>0</v>
      </c>
      <c r="I53" s="458">
        <f t="shared" si="17"/>
        <v>0</v>
      </c>
      <c r="J53" s="283">
        <f t="shared" si="18"/>
        <v>1</v>
      </c>
      <c r="K53" s="100">
        <v>0.01</v>
      </c>
      <c r="L53" s="233">
        <f t="shared" si="19"/>
        <v>0</v>
      </c>
      <c r="M53" s="439">
        <f t="shared" si="20"/>
        <v>1</v>
      </c>
    </row>
    <row r="54" spans="1:13" ht="16.2" customHeight="1">
      <c r="A54" s="463" t="s">
        <v>23</v>
      </c>
      <c r="B54" s="107">
        <v>127.22</v>
      </c>
      <c r="C54" s="685">
        <v>128.26</v>
      </c>
      <c r="D54" s="362">
        <f t="shared" si="14"/>
        <v>-1.039999999999992</v>
      </c>
      <c r="E54" s="363">
        <f t="shared" si="15"/>
        <v>0.99189147045064718</v>
      </c>
      <c r="F54" s="263">
        <v>124.4</v>
      </c>
      <c r="G54" s="701">
        <v>126.7</v>
      </c>
      <c r="H54" s="239">
        <f t="shared" si="16"/>
        <v>-2.2999999999999972</v>
      </c>
      <c r="I54" s="455">
        <f t="shared" si="17"/>
        <v>2.8199999999999932</v>
      </c>
      <c r="J54" s="279">
        <f t="shared" si="18"/>
        <v>1.0226688102893891</v>
      </c>
      <c r="K54" s="108">
        <v>122.61</v>
      </c>
      <c r="L54" s="378">
        <f t="shared" si="19"/>
        <v>4.6099999999999994</v>
      </c>
      <c r="M54" s="379">
        <f t="shared" si="20"/>
        <v>1.037598890791942</v>
      </c>
    </row>
    <row r="55" spans="1:13" s="96" customFormat="1" ht="16.2" customHeight="1">
      <c r="A55" s="463" t="s">
        <v>25</v>
      </c>
      <c r="B55" s="107">
        <v>94</v>
      </c>
      <c r="C55" s="685">
        <v>95</v>
      </c>
      <c r="D55" s="362">
        <f t="shared" si="14"/>
        <v>-1</v>
      </c>
      <c r="E55" s="363">
        <f t="shared" si="15"/>
        <v>0.98947368421052628</v>
      </c>
      <c r="F55" s="263">
        <v>94</v>
      </c>
      <c r="G55" s="701">
        <v>96</v>
      </c>
      <c r="H55" s="239">
        <f t="shared" si="16"/>
        <v>-2</v>
      </c>
      <c r="I55" s="455">
        <f t="shared" si="17"/>
        <v>0</v>
      </c>
      <c r="J55" s="279">
        <f t="shared" si="18"/>
        <v>1</v>
      </c>
      <c r="K55" s="108">
        <v>93.5</v>
      </c>
      <c r="L55" s="378">
        <f t="shared" si="19"/>
        <v>0.5</v>
      </c>
      <c r="M55" s="379">
        <f t="shared" si="20"/>
        <v>1.0053475935828877</v>
      </c>
    </row>
    <row r="56" spans="1:13" s="555" customFormat="1" ht="16.2" customHeight="1">
      <c r="A56" s="633" t="s">
        <v>100</v>
      </c>
      <c r="B56" s="564">
        <f>B47-B55</f>
        <v>60.120000000000005</v>
      </c>
      <c r="C56" s="693">
        <v>59.830000000000013</v>
      </c>
      <c r="D56" s="565">
        <f t="shared" si="14"/>
        <v>0.28999999999999204</v>
      </c>
      <c r="E56" s="557">
        <f t="shared" si="15"/>
        <v>1.004847066688952</v>
      </c>
      <c r="F56" s="564">
        <f>F47-F55</f>
        <v>57.860000000000014</v>
      </c>
      <c r="G56" s="704">
        <v>57.47999999999999</v>
      </c>
      <c r="H56" s="569">
        <f t="shared" si="16"/>
        <v>0.38000000000002387</v>
      </c>
      <c r="I56" s="577">
        <f t="shared" si="17"/>
        <v>2.2599999999999909</v>
      </c>
      <c r="J56" s="570">
        <f t="shared" si="18"/>
        <v>1.0390597995160731</v>
      </c>
      <c r="K56" s="564">
        <f>K47-K55</f>
        <v>50.849999999999994</v>
      </c>
      <c r="L56" s="578">
        <f t="shared" si="19"/>
        <v>9.2700000000000102</v>
      </c>
      <c r="M56" s="562">
        <f t="shared" si="20"/>
        <v>1.1823008849557524</v>
      </c>
    </row>
    <row r="57" spans="1:13" s="572" customFormat="1" ht="16.2" customHeight="1">
      <c r="A57" s="634" t="s">
        <v>101</v>
      </c>
      <c r="B57" s="556">
        <f>B55/B47</f>
        <v>0.60991435245263426</v>
      </c>
      <c r="C57" s="695">
        <v>0.61357618032681005</v>
      </c>
      <c r="D57" s="557">
        <f t="shared" si="14"/>
        <v>-3.6618278741757937E-3</v>
      </c>
      <c r="E57" s="557">
        <f t="shared" si="15"/>
        <v>0.9940319914762249</v>
      </c>
      <c r="F57" s="556">
        <f>F55/F47</f>
        <v>0.61899117608323451</v>
      </c>
      <c r="G57" s="558">
        <v>0.62548866301798289</v>
      </c>
      <c r="H57" s="559">
        <f t="shared" si="16"/>
        <v>-6.4974869347483866E-3</v>
      </c>
      <c r="I57" s="558">
        <f t="shared" si="17"/>
        <v>-9.0768236306002503E-3</v>
      </c>
      <c r="J57" s="570">
        <f t="shared" si="18"/>
        <v>0.98533610173890473</v>
      </c>
      <c r="K57" s="556">
        <f>K55/K47</f>
        <v>0.64773120886733637</v>
      </c>
      <c r="L57" s="561">
        <f t="shared" si="19"/>
        <v>-3.7816856414702116E-2</v>
      </c>
      <c r="M57" s="562">
        <f t="shared" si="20"/>
        <v>0.94161643611270318</v>
      </c>
    </row>
    <row r="58" spans="1:13" ht="16.2" customHeight="1">
      <c r="A58" s="465" t="s">
        <v>54</v>
      </c>
      <c r="B58" s="93">
        <v>15.8</v>
      </c>
      <c r="C58" s="689">
        <v>15.8</v>
      </c>
      <c r="D58" s="368">
        <f t="shared" si="14"/>
        <v>0</v>
      </c>
      <c r="E58" s="369">
        <f t="shared" si="15"/>
        <v>1</v>
      </c>
      <c r="F58" s="264">
        <v>14.5</v>
      </c>
      <c r="G58" s="549">
        <v>14.1</v>
      </c>
      <c r="H58" s="94">
        <f t="shared" si="16"/>
        <v>0.40000000000000036</v>
      </c>
      <c r="I58" s="457">
        <f t="shared" si="17"/>
        <v>1.3000000000000007</v>
      </c>
      <c r="J58" s="282">
        <f t="shared" si="18"/>
        <v>1.0896551724137931</v>
      </c>
      <c r="K58" s="99">
        <v>13.42</v>
      </c>
      <c r="L58" s="437">
        <f t="shared" si="19"/>
        <v>2.3800000000000008</v>
      </c>
      <c r="M58" s="438">
        <f t="shared" si="20"/>
        <v>1.1773472429210134</v>
      </c>
    </row>
    <row r="59" spans="1:13" ht="16.2" customHeight="1">
      <c r="A59" s="465" t="s">
        <v>35</v>
      </c>
      <c r="B59" s="93">
        <v>3.3</v>
      </c>
      <c r="C59" s="689">
        <v>3.3</v>
      </c>
      <c r="D59" s="368">
        <f t="shared" si="14"/>
        <v>0</v>
      </c>
      <c r="E59" s="369">
        <f t="shared" si="15"/>
        <v>1</v>
      </c>
      <c r="F59" s="264">
        <v>3.25</v>
      </c>
      <c r="G59" s="549">
        <v>3.25</v>
      </c>
      <c r="H59" s="94">
        <f t="shared" si="16"/>
        <v>0</v>
      </c>
      <c r="I59" s="457">
        <f t="shared" si="17"/>
        <v>4.9999999999999822E-2</v>
      </c>
      <c r="J59" s="282">
        <f t="shared" si="18"/>
        <v>1.0153846153846153</v>
      </c>
      <c r="K59" s="99">
        <v>3.18</v>
      </c>
      <c r="L59" s="437">
        <f t="shared" si="19"/>
        <v>0.11999999999999966</v>
      </c>
      <c r="M59" s="438">
        <f t="shared" si="20"/>
        <v>1.0377358490566038</v>
      </c>
    </row>
    <row r="60" spans="1:13" ht="16.2" customHeight="1">
      <c r="A60" s="334" t="s">
        <v>36</v>
      </c>
      <c r="B60" s="77">
        <v>4.75</v>
      </c>
      <c r="C60" s="691">
        <v>4.75</v>
      </c>
      <c r="D60" s="371">
        <f t="shared" si="14"/>
        <v>0</v>
      </c>
      <c r="E60" s="372">
        <f t="shared" si="15"/>
        <v>1</v>
      </c>
      <c r="F60" s="265">
        <v>4.5999999999999996</v>
      </c>
      <c r="G60" s="703">
        <v>4.5999999999999996</v>
      </c>
      <c r="H60" s="65">
        <f t="shared" si="16"/>
        <v>0</v>
      </c>
      <c r="I60" s="458">
        <f t="shared" si="17"/>
        <v>0.15000000000000036</v>
      </c>
      <c r="J60" s="283">
        <f t="shared" si="18"/>
        <v>1.0326086956521741</v>
      </c>
      <c r="K60" s="100">
        <v>4.13</v>
      </c>
      <c r="L60" s="233">
        <f t="shared" si="19"/>
        <v>0.62000000000000011</v>
      </c>
      <c r="M60" s="439">
        <f t="shared" si="20"/>
        <v>1.1501210653753027</v>
      </c>
    </row>
    <row r="63" spans="1:13" ht="15.6">
      <c r="A63" s="2" t="s">
        <v>210</v>
      </c>
    </row>
    <row r="64" spans="1:13">
      <c r="A64" s="21"/>
      <c r="B64" s="21"/>
      <c r="C64" s="21"/>
      <c r="D64" s="21"/>
      <c r="E64" s="21"/>
      <c r="F64" s="21"/>
      <c r="G64" s="21"/>
      <c r="H64" s="21"/>
      <c r="I64" s="287"/>
      <c r="J64" s="289"/>
      <c r="K64" s="21"/>
      <c r="L64" s="21"/>
      <c r="M64" s="21"/>
    </row>
    <row r="65" spans="1:13" ht="46.2">
      <c r="A65" s="461" t="s">
        <v>47</v>
      </c>
      <c r="B65" s="316" t="s">
        <v>424</v>
      </c>
      <c r="C65" s="356" t="s">
        <v>443</v>
      </c>
      <c r="D65" s="357" t="s">
        <v>444</v>
      </c>
      <c r="E65" s="357" t="s">
        <v>445</v>
      </c>
      <c r="F65" s="318" t="s">
        <v>425</v>
      </c>
      <c r="G65" s="113" t="s">
        <v>446</v>
      </c>
      <c r="H65" s="238" t="s">
        <v>447</v>
      </c>
      <c r="I65" s="452" t="s">
        <v>194</v>
      </c>
      <c r="J65" s="290" t="s">
        <v>195</v>
      </c>
      <c r="K65" s="316" t="s">
        <v>211</v>
      </c>
      <c r="L65" s="373" t="s">
        <v>212</v>
      </c>
      <c r="M65" s="385" t="s">
        <v>213</v>
      </c>
    </row>
    <row r="66" spans="1:13">
      <c r="A66" s="462"/>
      <c r="B66" s="317" t="s">
        <v>15</v>
      </c>
      <c r="C66" s="20" t="s">
        <v>15</v>
      </c>
      <c r="D66" s="359" t="s">
        <v>15</v>
      </c>
      <c r="E66" s="359" t="s">
        <v>1</v>
      </c>
      <c r="F66" s="320" t="s">
        <v>15</v>
      </c>
      <c r="G66" s="27" t="s">
        <v>15</v>
      </c>
      <c r="H66" s="6" t="s">
        <v>15</v>
      </c>
      <c r="I66" s="453" t="s">
        <v>15</v>
      </c>
      <c r="J66" s="291" t="s">
        <v>1</v>
      </c>
      <c r="K66" s="317" t="s">
        <v>15</v>
      </c>
      <c r="L66" s="16" t="s">
        <v>15</v>
      </c>
      <c r="M66" s="386" t="s">
        <v>1</v>
      </c>
    </row>
    <row r="67" spans="1:13" ht="16.2" customHeight="1">
      <c r="A67" s="463" t="s">
        <v>16</v>
      </c>
      <c r="B67" s="102">
        <v>308.2</v>
      </c>
      <c r="C67" s="683">
        <v>308.67</v>
      </c>
      <c r="D67" s="362">
        <f>B67-C67</f>
        <v>-0.47000000000002728</v>
      </c>
      <c r="E67" s="363">
        <f>B67/C67</f>
        <v>0.99847733825768614</v>
      </c>
      <c r="F67" s="263">
        <v>293.69</v>
      </c>
      <c r="G67" s="700">
        <v>294.36</v>
      </c>
      <c r="H67" s="269">
        <f>F67-G67</f>
        <v>-0.67000000000001592</v>
      </c>
      <c r="I67" s="454">
        <f>B67-F67</f>
        <v>14.509999999999991</v>
      </c>
      <c r="J67" s="278">
        <f>B67/F67</f>
        <v>1.0494058360856686</v>
      </c>
      <c r="K67" s="263">
        <v>287.2</v>
      </c>
      <c r="L67" s="376">
        <f>B67-K67</f>
        <v>21</v>
      </c>
      <c r="M67" s="377">
        <f>B67/K67</f>
        <v>1.0731197771587744</v>
      </c>
    </row>
    <row r="68" spans="1:13" ht="16.2" customHeight="1">
      <c r="A68" s="463" t="s">
        <v>17</v>
      </c>
      <c r="B68" s="107">
        <v>56.34</v>
      </c>
      <c r="C68" s="685">
        <v>56.06</v>
      </c>
      <c r="D68" s="362">
        <f t="shared" ref="D68:D80" si="21">B68-C68</f>
        <v>0.28000000000000114</v>
      </c>
      <c r="E68" s="363">
        <f t="shared" ref="E68:E80" si="22">B68/C68</f>
        <v>1.0049946485907957</v>
      </c>
      <c r="F68" s="263">
        <v>55.93</v>
      </c>
      <c r="G68" s="701">
        <v>55.52</v>
      </c>
      <c r="H68" s="239">
        <f t="shared" ref="H68:H80" si="23">F68-G68</f>
        <v>0.40999999999999659</v>
      </c>
      <c r="I68" s="455">
        <f t="shared" ref="I68:I80" si="24">B68-F68</f>
        <v>0.41000000000000369</v>
      </c>
      <c r="J68" s="279">
        <f t="shared" ref="J68:J80" si="25">B68/F68</f>
        <v>1.0073305918111926</v>
      </c>
      <c r="K68" s="263">
        <v>51.74</v>
      </c>
      <c r="L68" s="378">
        <f t="shared" ref="L68:L80" si="26">B68-K68</f>
        <v>4.6000000000000014</v>
      </c>
      <c r="M68" s="379">
        <f t="shared" ref="M68:M80" si="27">B68/K68</f>
        <v>1.0889060688055663</v>
      </c>
    </row>
    <row r="69" spans="1:13" ht="16.2" customHeight="1">
      <c r="A69" s="464" t="s">
        <v>18</v>
      </c>
      <c r="B69" s="348">
        <v>251.87</v>
      </c>
      <c r="C69" s="687">
        <v>252.6</v>
      </c>
      <c r="D69" s="365">
        <f t="shared" si="21"/>
        <v>-0.72999999999998977</v>
      </c>
      <c r="E69" s="366">
        <f t="shared" si="22"/>
        <v>0.99711005542359465</v>
      </c>
      <c r="F69" s="435">
        <v>237.76</v>
      </c>
      <c r="G69" s="702">
        <v>238.84</v>
      </c>
      <c r="H69" s="350">
        <f t="shared" si="23"/>
        <v>-1.0800000000000125</v>
      </c>
      <c r="I69" s="456">
        <f t="shared" si="24"/>
        <v>14.110000000000014</v>
      </c>
      <c r="J69" s="436">
        <f t="shared" si="25"/>
        <v>1.0593455585464335</v>
      </c>
      <c r="K69" s="435">
        <v>235.46</v>
      </c>
      <c r="L69" s="380">
        <f t="shared" si="26"/>
        <v>16.409999999999997</v>
      </c>
      <c r="M69" s="381">
        <f t="shared" si="27"/>
        <v>1.0696933661768453</v>
      </c>
    </row>
    <row r="70" spans="1:13" ht="16.2" customHeight="1">
      <c r="A70" s="463" t="s">
        <v>19</v>
      </c>
      <c r="B70" s="107">
        <v>89.73</v>
      </c>
      <c r="C70" s="685">
        <v>89.73</v>
      </c>
      <c r="D70" s="362">
        <f t="shared" si="21"/>
        <v>0</v>
      </c>
      <c r="E70" s="363">
        <f t="shared" si="22"/>
        <v>1</v>
      </c>
      <c r="F70" s="263">
        <v>84.48</v>
      </c>
      <c r="G70" s="701">
        <v>84.55</v>
      </c>
      <c r="H70" s="239">
        <f t="shared" si="23"/>
        <v>-6.9999999999993179E-2</v>
      </c>
      <c r="I70" s="455">
        <f t="shared" si="24"/>
        <v>5.25</v>
      </c>
      <c r="J70" s="279">
        <f t="shared" si="25"/>
        <v>1.0621448863636365</v>
      </c>
      <c r="K70" s="263">
        <v>87.54</v>
      </c>
      <c r="L70" s="378">
        <f t="shared" si="26"/>
        <v>2.1899999999999977</v>
      </c>
      <c r="M70" s="379">
        <f t="shared" si="27"/>
        <v>1.0250171350239889</v>
      </c>
    </row>
    <row r="71" spans="1:13" ht="16.2" customHeight="1">
      <c r="A71" s="465" t="s">
        <v>20</v>
      </c>
      <c r="B71" s="93">
        <v>43</v>
      </c>
      <c r="C71" s="689">
        <v>43</v>
      </c>
      <c r="D71" s="368">
        <f t="shared" si="21"/>
        <v>0</v>
      </c>
      <c r="E71" s="369">
        <f t="shared" si="22"/>
        <v>1</v>
      </c>
      <c r="F71" s="264">
        <v>37.700000000000003</v>
      </c>
      <c r="G71" s="549">
        <v>37.770000000000003</v>
      </c>
      <c r="H71" s="94">
        <f t="shared" si="23"/>
        <v>-7.0000000000000284E-2</v>
      </c>
      <c r="I71" s="457">
        <f t="shared" si="24"/>
        <v>5.2999999999999972</v>
      </c>
      <c r="J71" s="282">
        <f t="shared" si="25"/>
        <v>1.1405835543766578</v>
      </c>
      <c r="K71" s="264">
        <v>43.3</v>
      </c>
      <c r="L71" s="437">
        <f t="shared" si="26"/>
        <v>-0.29999999999999716</v>
      </c>
      <c r="M71" s="438">
        <f t="shared" si="27"/>
        <v>0.9930715935334874</v>
      </c>
    </row>
    <row r="72" spans="1:13" ht="16.2" customHeight="1">
      <c r="A72" s="465" t="s">
        <v>24</v>
      </c>
      <c r="B72" s="93">
        <v>42.7</v>
      </c>
      <c r="C72" s="689">
        <v>42.7</v>
      </c>
      <c r="D72" s="368">
        <f t="shared" si="21"/>
        <v>0</v>
      </c>
      <c r="E72" s="369">
        <f t="shared" si="22"/>
        <v>1</v>
      </c>
      <c r="F72" s="264">
        <v>43</v>
      </c>
      <c r="G72" s="549">
        <v>43</v>
      </c>
      <c r="H72" s="94">
        <f t="shared" si="23"/>
        <v>0</v>
      </c>
      <c r="I72" s="457">
        <f t="shared" si="24"/>
        <v>-0.29999999999999716</v>
      </c>
      <c r="J72" s="282">
        <f t="shared" si="25"/>
        <v>0.99302325581395356</v>
      </c>
      <c r="K72" s="264">
        <v>40.409999999999997</v>
      </c>
      <c r="L72" s="437">
        <f t="shared" si="26"/>
        <v>2.2900000000000063</v>
      </c>
      <c r="M72" s="438">
        <f t="shared" si="27"/>
        <v>1.0566691413016582</v>
      </c>
    </row>
    <row r="73" spans="1:13" ht="16.2" customHeight="1">
      <c r="A73" s="334" t="s">
        <v>46</v>
      </c>
      <c r="B73" s="77">
        <v>3.95</v>
      </c>
      <c r="C73" s="691">
        <v>3.95</v>
      </c>
      <c r="D73" s="371">
        <f t="shared" si="21"/>
        <v>0</v>
      </c>
      <c r="E73" s="372">
        <f t="shared" si="22"/>
        <v>1</v>
      </c>
      <c r="F73" s="265">
        <v>3.7</v>
      </c>
      <c r="G73" s="703">
        <v>3.7</v>
      </c>
      <c r="H73" s="65">
        <f t="shared" si="23"/>
        <v>0</v>
      </c>
      <c r="I73" s="458">
        <f t="shared" si="24"/>
        <v>0.25</v>
      </c>
      <c r="J73" s="283">
        <f t="shared" si="25"/>
        <v>1.0675675675675675</v>
      </c>
      <c r="K73" s="265">
        <v>3.75</v>
      </c>
      <c r="L73" s="233">
        <f t="shared" si="26"/>
        <v>0.20000000000000018</v>
      </c>
      <c r="M73" s="439">
        <f t="shared" si="27"/>
        <v>1.0533333333333335</v>
      </c>
    </row>
    <row r="74" spans="1:13" ht="16.2" customHeight="1">
      <c r="A74" s="463" t="s">
        <v>23</v>
      </c>
      <c r="B74" s="107">
        <v>121.96</v>
      </c>
      <c r="C74" s="685">
        <v>123.16</v>
      </c>
      <c r="D74" s="362">
        <f t="shared" si="21"/>
        <v>-1.2000000000000028</v>
      </c>
      <c r="E74" s="363">
        <f t="shared" si="22"/>
        <v>0.99025657681065282</v>
      </c>
      <c r="F74" s="263">
        <v>115.81</v>
      </c>
      <c r="G74" s="701">
        <v>117.39</v>
      </c>
      <c r="H74" s="239">
        <f t="shared" si="23"/>
        <v>-1.5799999999999983</v>
      </c>
      <c r="I74" s="455">
        <f t="shared" si="24"/>
        <v>6.1499999999999915</v>
      </c>
      <c r="J74" s="279">
        <f t="shared" si="25"/>
        <v>1.0531042224332958</v>
      </c>
      <c r="K74" s="263">
        <v>113.1</v>
      </c>
      <c r="L74" s="378">
        <f t="shared" si="26"/>
        <v>8.86</v>
      </c>
      <c r="M74" s="379">
        <f t="shared" si="27"/>
        <v>1.0783377541998231</v>
      </c>
    </row>
    <row r="75" spans="1:13" s="96" customFormat="1" ht="16.2" customHeight="1">
      <c r="A75" s="463" t="s">
        <v>25</v>
      </c>
      <c r="B75" s="107">
        <v>93.5</v>
      </c>
      <c r="C75" s="685">
        <v>95</v>
      </c>
      <c r="D75" s="362">
        <f t="shared" si="21"/>
        <v>-1.5</v>
      </c>
      <c r="E75" s="363">
        <f t="shared" si="22"/>
        <v>0.98421052631578942</v>
      </c>
      <c r="F75" s="263">
        <v>90</v>
      </c>
      <c r="G75" s="701">
        <v>91</v>
      </c>
      <c r="H75" s="239">
        <f t="shared" si="23"/>
        <v>-1</v>
      </c>
      <c r="I75" s="455">
        <f t="shared" si="24"/>
        <v>3.5</v>
      </c>
      <c r="J75" s="279">
        <f t="shared" si="25"/>
        <v>1.038888888888889</v>
      </c>
      <c r="K75" s="263">
        <v>88</v>
      </c>
      <c r="L75" s="378">
        <f t="shared" si="26"/>
        <v>5.5</v>
      </c>
      <c r="M75" s="379">
        <f t="shared" si="27"/>
        <v>1.0625</v>
      </c>
    </row>
    <row r="76" spans="1:13" s="555" customFormat="1" ht="16.2" customHeight="1">
      <c r="A76" s="633" t="s">
        <v>100</v>
      </c>
      <c r="B76" s="564">
        <f>B67-B75</f>
        <v>214.7</v>
      </c>
      <c r="C76" s="693">
        <v>213.67000000000002</v>
      </c>
      <c r="D76" s="565">
        <f t="shared" si="21"/>
        <v>1.0299999999999727</v>
      </c>
      <c r="E76" s="557">
        <f t="shared" si="22"/>
        <v>1.0048205176206297</v>
      </c>
      <c r="F76" s="564">
        <f>F67-F75</f>
        <v>203.69</v>
      </c>
      <c r="G76" s="704">
        <v>203.36</v>
      </c>
      <c r="H76" s="569">
        <f t="shared" si="23"/>
        <v>0.32999999999998408</v>
      </c>
      <c r="I76" s="577">
        <f t="shared" si="24"/>
        <v>11.009999999999991</v>
      </c>
      <c r="J76" s="570">
        <f t="shared" si="25"/>
        <v>1.054052727183465</v>
      </c>
      <c r="K76" s="576">
        <f>K67-K75</f>
        <v>199.2</v>
      </c>
      <c r="L76" s="578">
        <f t="shared" si="26"/>
        <v>15.5</v>
      </c>
      <c r="M76" s="562">
        <f t="shared" si="27"/>
        <v>1.0778112449799198</v>
      </c>
    </row>
    <row r="77" spans="1:13" s="572" customFormat="1" ht="16.2" customHeight="1">
      <c r="A77" s="634" t="s">
        <v>101</v>
      </c>
      <c r="B77" s="556">
        <f>B75/B67</f>
        <v>0.30337443218689164</v>
      </c>
      <c r="C77" s="695">
        <v>0.30777205429746979</v>
      </c>
      <c r="D77" s="557">
        <f t="shared" si="21"/>
        <v>-4.3976221105781477E-3</v>
      </c>
      <c r="E77" s="557">
        <f t="shared" si="22"/>
        <v>0.98571143140134576</v>
      </c>
      <c r="F77" s="556">
        <f>F75/F67</f>
        <v>0.30644557186148658</v>
      </c>
      <c r="G77" s="558">
        <v>0.30914526430221495</v>
      </c>
      <c r="H77" s="559">
        <f t="shared" si="23"/>
        <v>-2.699692440728374E-3</v>
      </c>
      <c r="I77" s="558">
        <f t="shared" si="24"/>
        <v>-3.071139674594936E-3</v>
      </c>
      <c r="J77" s="570">
        <f t="shared" si="25"/>
        <v>0.98997818876631349</v>
      </c>
      <c r="K77" s="556">
        <f>K75/K67</f>
        <v>0.30640668523676884</v>
      </c>
      <c r="L77" s="561">
        <f t="shared" si="26"/>
        <v>-3.0322530498771982E-3</v>
      </c>
      <c r="M77" s="562">
        <f t="shared" si="27"/>
        <v>0.99010382868267355</v>
      </c>
    </row>
    <row r="78" spans="1:13" ht="16.2" customHeight="1">
      <c r="A78" s="465" t="s">
        <v>54</v>
      </c>
      <c r="B78" s="264">
        <v>16.600000000000001</v>
      </c>
      <c r="C78" s="689">
        <v>16.3</v>
      </c>
      <c r="D78" s="368">
        <f t="shared" si="21"/>
        <v>0.30000000000000071</v>
      </c>
      <c r="E78" s="369">
        <f t="shared" si="22"/>
        <v>1.0184049079754602</v>
      </c>
      <c r="F78" s="264">
        <v>14.9</v>
      </c>
      <c r="G78" s="549">
        <v>14.9</v>
      </c>
      <c r="H78" s="94">
        <f t="shared" si="23"/>
        <v>0</v>
      </c>
      <c r="I78" s="457">
        <f t="shared" si="24"/>
        <v>1.7000000000000011</v>
      </c>
      <c r="J78" s="282">
        <f t="shared" si="25"/>
        <v>1.1140939597315438</v>
      </c>
      <c r="K78" s="264">
        <v>14.4</v>
      </c>
      <c r="L78" s="437">
        <f t="shared" si="26"/>
        <v>2.2000000000000011</v>
      </c>
      <c r="M78" s="438">
        <f t="shared" si="27"/>
        <v>1.1527777777777779</v>
      </c>
    </row>
    <row r="79" spans="1:13" ht="16.2" customHeight="1">
      <c r="A79" s="465" t="s">
        <v>35</v>
      </c>
      <c r="B79" s="264">
        <v>2.35</v>
      </c>
      <c r="C79" s="689">
        <v>2.35</v>
      </c>
      <c r="D79" s="368">
        <f t="shared" si="21"/>
        <v>0</v>
      </c>
      <c r="E79" s="369">
        <f t="shared" si="22"/>
        <v>1</v>
      </c>
      <c r="F79" s="264">
        <v>2.35</v>
      </c>
      <c r="G79" s="549">
        <v>2.35</v>
      </c>
      <c r="H79" s="94">
        <f t="shared" si="23"/>
        <v>0</v>
      </c>
      <c r="I79" s="457">
        <f t="shared" si="24"/>
        <v>0</v>
      </c>
      <c r="J79" s="282">
        <f t="shared" si="25"/>
        <v>1</v>
      </c>
      <c r="K79" s="264">
        <v>2.39</v>
      </c>
      <c r="L79" s="437">
        <f t="shared" si="26"/>
        <v>-4.0000000000000036E-2</v>
      </c>
      <c r="M79" s="438">
        <f t="shared" si="27"/>
        <v>0.98326359832635979</v>
      </c>
    </row>
    <row r="80" spans="1:13" ht="16.2" customHeight="1">
      <c r="A80" s="334" t="s">
        <v>36</v>
      </c>
      <c r="B80" s="265">
        <v>5.2</v>
      </c>
      <c r="C80" s="691">
        <v>5.2</v>
      </c>
      <c r="D80" s="371">
        <f t="shared" si="21"/>
        <v>0</v>
      </c>
      <c r="E80" s="372">
        <f t="shared" si="22"/>
        <v>1</v>
      </c>
      <c r="F80" s="265">
        <v>5</v>
      </c>
      <c r="G80" s="703">
        <v>5</v>
      </c>
      <c r="H80" s="65">
        <f t="shared" si="23"/>
        <v>0</v>
      </c>
      <c r="I80" s="458">
        <f t="shared" si="24"/>
        <v>0.20000000000000018</v>
      </c>
      <c r="J80" s="283">
        <f t="shared" si="25"/>
        <v>1.04</v>
      </c>
      <c r="K80" s="265">
        <v>4.5999999999999996</v>
      </c>
      <c r="L80" s="233">
        <f t="shared" si="26"/>
        <v>0.60000000000000053</v>
      </c>
      <c r="M80" s="439">
        <f t="shared" si="27"/>
        <v>1.1304347826086958</v>
      </c>
    </row>
    <row r="81" spans="1:13" s="1" customFormat="1">
      <c r="A81" s="26"/>
      <c r="B81" s="117" t="s">
        <v>85</v>
      </c>
      <c r="C81" s="117"/>
      <c r="D81" s="117"/>
      <c r="E81" s="118"/>
      <c r="F81" s="118"/>
      <c r="G81" s="117"/>
      <c r="H81" s="119"/>
      <c r="I81" s="86"/>
      <c r="J81" s="118"/>
      <c r="K81" s="86"/>
      <c r="L81" s="85"/>
    </row>
    <row r="82" spans="1:13" s="1" customFormat="1">
      <c r="A82" s="26"/>
      <c r="B82" s="117"/>
      <c r="C82" s="117"/>
      <c r="D82" s="117"/>
      <c r="E82" s="118"/>
      <c r="F82" s="118"/>
      <c r="G82" s="117"/>
      <c r="H82" s="119"/>
      <c r="I82" s="86"/>
      <c r="J82" s="118"/>
      <c r="K82" s="86"/>
      <c r="L82" s="85"/>
    </row>
    <row r="83" spans="1:13" ht="15.6">
      <c r="A83" s="2" t="s">
        <v>214</v>
      </c>
    </row>
    <row r="84" spans="1:13">
      <c r="A84" s="21"/>
      <c r="B84" s="21"/>
      <c r="C84" s="21"/>
      <c r="D84" s="21"/>
      <c r="E84" s="21"/>
      <c r="F84" s="21"/>
      <c r="G84" s="21"/>
      <c r="H84" s="21"/>
      <c r="I84" s="287"/>
      <c r="J84" s="289"/>
      <c r="K84" s="21"/>
      <c r="L84" s="21"/>
      <c r="M84" s="21"/>
    </row>
    <row r="85" spans="1:13" ht="57.6">
      <c r="A85" s="461" t="s">
        <v>64</v>
      </c>
      <c r="B85" s="316" t="s">
        <v>426</v>
      </c>
      <c r="C85" s="356" t="s">
        <v>448</v>
      </c>
      <c r="D85" s="357" t="s">
        <v>449</v>
      </c>
      <c r="E85" s="357" t="s">
        <v>450</v>
      </c>
      <c r="F85" s="318" t="s">
        <v>427</v>
      </c>
      <c r="G85" s="113" t="s">
        <v>451</v>
      </c>
      <c r="H85" s="238" t="s">
        <v>452</v>
      </c>
      <c r="I85" s="452" t="s">
        <v>196</v>
      </c>
      <c r="J85" s="290" t="s">
        <v>197</v>
      </c>
      <c r="K85" s="316" t="s">
        <v>215</v>
      </c>
      <c r="L85" s="373" t="s">
        <v>216</v>
      </c>
      <c r="M85" s="385" t="s">
        <v>217</v>
      </c>
    </row>
    <row r="86" spans="1:13">
      <c r="A86" s="462"/>
      <c r="B86" s="317" t="s">
        <v>15</v>
      </c>
      <c r="C86" s="20" t="s">
        <v>15</v>
      </c>
      <c r="D86" s="359" t="s">
        <v>15</v>
      </c>
      <c r="E86" s="359" t="s">
        <v>1</v>
      </c>
      <c r="F86" s="320" t="s">
        <v>15</v>
      </c>
      <c r="G86" s="27" t="s">
        <v>15</v>
      </c>
      <c r="H86" s="6" t="s">
        <v>15</v>
      </c>
      <c r="I86" s="453" t="s">
        <v>15</v>
      </c>
      <c r="J86" s="291" t="s">
        <v>1</v>
      </c>
      <c r="K86" s="317" t="s">
        <v>15</v>
      </c>
      <c r="L86" s="16" t="s">
        <v>15</v>
      </c>
      <c r="M86" s="386" t="s">
        <v>1</v>
      </c>
    </row>
    <row r="87" spans="1:13" ht="16.2" customHeight="1">
      <c r="A87" s="463" t="s">
        <v>16</v>
      </c>
      <c r="B87" s="102">
        <v>353.01</v>
      </c>
      <c r="C87" s="683">
        <v>353.64</v>
      </c>
      <c r="D87" s="362">
        <f>B87-C87</f>
        <v>-0.62999999999999545</v>
      </c>
      <c r="E87" s="363">
        <f>B87/C87</f>
        <v>0.99821852731591454</v>
      </c>
      <c r="F87" s="263">
        <v>337</v>
      </c>
      <c r="G87" s="700">
        <v>337.53</v>
      </c>
      <c r="H87" s="269">
        <f>F87-G87</f>
        <v>-0.52999999999997272</v>
      </c>
      <c r="I87" s="454">
        <f>B87-F87</f>
        <v>16.009999999999991</v>
      </c>
      <c r="J87" s="278">
        <f>B87/F87</f>
        <v>1.0475074183976261</v>
      </c>
      <c r="K87" s="263">
        <v>328.86</v>
      </c>
      <c r="L87" s="376">
        <f>B87-K87</f>
        <v>24.149999999999977</v>
      </c>
      <c r="M87" s="377">
        <f>B87/K87</f>
        <v>1.0734355044699873</v>
      </c>
    </row>
    <row r="88" spans="1:13" ht="16.2" customHeight="1">
      <c r="A88" s="463" t="s">
        <v>17</v>
      </c>
      <c r="B88" s="107">
        <v>60.08</v>
      </c>
      <c r="C88" s="685">
        <v>59.76</v>
      </c>
      <c r="D88" s="362">
        <f t="shared" ref="D88:D100" si="28">B88-C88</f>
        <v>0.32000000000000028</v>
      </c>
      <c r="E88" s="363">
        <f t="shared" ref="E88:E100" si="29">B88/C88</f>
        <v>1.0053547523427042</v>
      </c>
      <c r="F88" s="263">
        <v>59.62</v>
      </c>
      <c r="G88" s="701">
        <v>59.21</v>
      </c>
      <c r="H88" s="239">
        <f t="shared" ref="H88:H100" si="30">F88-G88</f>
        <v>0.40999999999999659</v>
      </c>
      <c r="I88" s="455">
        <f t="shared" ref="I88:I100" si="31">B88-F88</f>
        <v>0.46000000000000085</v>
      </c>
      <c r="J88" s="279">
        <f t="shared" ref="J88:J100" si="32">B88/F88</f>
        <v>1.0077155317007715</v>
      </c>
      <c r="K88" s="263">
        <v>55.71</v>
      </c>
      <c r="L88" s="378">
        <f t="shared" ref="L88:L100" si="33">B88-K88</f>
        <v>4.3699999999999974</v>
      </c>
      <c r="M88" s="379">
        <f t="shared" ref="M88:M100" si="34">B88/K88</f>
        <v>1.0784419314306228</v>
      </c>
    </row>
    <row r="89" spans="1:13" ht="16.2" customHeight="1">
      <c r="A89" s="464" t="s">
        <v>18</v>
      </c>
      <c r="B89" s="348">
        <v>292.93</v>
      </c>
      <c r="C89" s="687">
        <v>293.88</v>
      </c>
      <c r="D89" s="365">
        <f t="shared" si="28"/>
        <v>-0.94999999999998863</v>
      </c>
      <c r="E89" s="366">
        <f t="shared" si="29"/>
        <v>0.99676738804954412</v>
      </c>
      <c r="F89" s="435">
        <v>277.38</v>
      </c>
      <c r="G89" s="702">
        <v>278.32</v>
      </c>
      <c r="H89" s="350">
        <f t="shared" si="30"/>
        <v>-0.93999999999999773</v>
      </c>
      <c r="I89" s="456">
        <f t="shared" si="31"/>
        <v>15.550000000000011</v>
      </c>
      <c r="J89" s="436">
        <f t="shared" si="32"/>
        <v>1.0560602783185522</v>
      </c>
      <c r="K89" s="435">
        <v>273.14999999999998</v>
      </c>
      <c r="L89" s="380">
        <f t="shared" si="33"/>
        <v>19.78000000000003</v>
      </c>
      <c r="M89" s="381">
        <f t="shared" si="34"/>
        <v>1.0724144243089879</v>
      </c>
    </row>
    <row r="90" spans="1:13" ht="16.2" customHeight="1">
      <c r="A90" s="463" t="s">
        <v>19</v>
      </c>
      <c r="B90" s="107">
        <v>98.24</v>
      </c>
      <c r="C90" s="685">
        <v>98.32</v>
      </c>
      <c r="D90" s="362">
        <f t="shared" si="28"/>
        <v>-7.9999999999998295E-2</v>
      </c>
      <c r="E90" s="363">
        <f t="shared" si="29"/>
        <v>0.99918633034987792</v>
      </c>
      <c r="F90" s="263">
        <v>92.71</v>
      </c>
      <c r="G90" s="701">
        <v>92.88</v>
      </c>
      <c r="H90" s="239">
        <f t="shared" si="30"/>
        <v>-0.17000000000000171</v>
      </c>
      <c r="I90" s="455">
        <f t="shared" si="31"/>
        <v>5.5300000000000011</v>
      </c>
      <c r="J90" s="279">
        <f t="shared" si="32"/>
        <v>1.0596483658720741</v>
      </c>
      <c r="K90" s="263">
        <v>95.54</v>
      </c>
      <c r="L90" s="378">
        <f t="shared" si="33"/>
        <v>2.6999999999999886</v>
      </c>
      <c r="M90" s="379">
        <f t="shared" si="34"/>
        <v>1.028260414486079</v>
      </c>
    </row>
    <row r="91" spans="1:13" ht="16.2" customHeight="1">
      <c r="A91" s="465" t="s">
        <v>20</v>
      </c>
      <c r="B91" s="93">
        <v>47.92</v>
      </c>
      <c r="C91" s="689">
        <v>47.92</v>
      </c>
      <c r="D91" s="368">
        <f t="shared" si="28"/>
        <v>0</v>
      </c>
      <c r="E91" s="369">
        <f t="shared" si="29"/>
        <v>1</v>
      </c>
      <c r="F91" s="264">
        <v>42.4</v>
      </c>
      <c r="G91" s="549">
        <v>42.47</v>
      </c>
      <c r="H91" s="94">
        <f t="shared" si="30"/>
        <v>-7.0000000000000284E-2</v>
      </c>
      <c r="I91" s="457">
        <f t="shared" si="31"/>
        <v>5.5200000000000031</v>
      </c>
      <c r="J91" s="282">
        <f t="shared" si="32"/>
        <v>1.1301886792452831</v>
      </c>
      <c r="K91" s="264">
        <v>47.83</v>
      </c>
      <c r="L91" s="437">
        <f t="shared" si="33"/>
        <v>9.0000000000003411E-2</v>
      </c>
      <c r="M91" s="438">
        <f t="shared" si="34"/>
        <v>1.0018816642274724</v>
      </c>
    </row>
    <row r="92" spans="1:13" ht="16.2" customHeight="1">
      <c r="A92" s="465" t="s">
        <v>24</v>
      </c>
      <c r="B92" s="93">
        <v>46.2</v>
      </c>
      <c r="C92" s="689">
        <v>46.28</v>
      </c>
      <c r="D92" s="368">
        <f t="shared" si="28"/>
        <v>-7.9999999999998295E-2</v>
      </c>
      <c r="E92" s="369">
        <f t="shared" si="29"/>
        <v>0.99827139152981859</v>
      </c>
      <c r="F92" s="264">
        <v>46.54</v>
      </c>
      <c r="G92" s="549">
        <v>46.54</v>
      </c>
      <c r="H92" s="94">
        <f t="shared" si="30"/>
        <v>0</v>
      </c>
      <c r="I92" s="457">
        <f t="shared" si="31"/>
        <v>-0.33999999999999631</v>
      </c>
      <c r="J92" s="282">
        <f t="shared" si="32"/>
        <v>0.99269445638160725</v>
      </c>
      <c r="K92" s="264">
        <v>43.81</v>
      </c>
      <c r="L92" s="437">
        <f t="shared" si="33"/>
        <v>2.3900000000000006</v>
      </c>
      <c r="M92" s="438">
        <f t="shared" si="34"/>
        <v>1.0545537548504909</v>
      </c>
    </row>
    <row r="93" spans="1:13" ht="16.2" customHeight="1">
      <c r="A93" s="334" t="s">
        <v>46</v>
      </c>
      <c r="B93" s="77">
        <v>4.03</v>
      </c>
      <c r="C93" s="691">
        <v>4.03</v>
      </c>
      <c r="D93" s="371">
        <f t="shared" si="28"/>
        <v>0</v>
      </c>
      <c r="E93" s="372">
        <f t="shared" si="29"/>
        <v>1</v>
      </c>
      <c r="F93" s="265">
        <v>3.78</v>
      </c>
      <c r="G93" s="703">
        <v>3.78</v>
      </c>
      <c r="H93" s="65">
        <f t="shared" si="30"/>
        <v>0</v>
      </c>
      <c r="I93" s="458">
        <f t="shared" si="31"/>
        <v>0.25000000000000044</v>
      </c>
      <c r="J93" s="283">
        <f t="shared" si="32"/>
        <v>1.0661375661375663</v>
      </c>
      <c r="K93" s="265">
        <v>3.81</v>
      </c>
      <c r="L93" s="233">
        <f t="shared" si="33"/>
        <v>0.2200000000000002</v>
      </c>
      <c r="M93" s="439">
        <f t="shared" si="34"/>
        <v>1.0577427821522309</v>
      </c>
    </row>
    <row r="94" spans="1:13" ht="16.2" customHeight="1">
      <c r="A94" s="463" t="s">
        <v>23</v>
      </c>
      <c r="B94" s="107">
        <v>147.49</v>
      </c>
      <c r="C94" s="685">
        <v>148.75</v>
      </c>
      <c r="D94" s="362">
        <f t="shared" si="28"/>
        <v>-1.2599999999999909</v>
      </c>
      <c r="E94" s="363">
        <f t="shared" si="29"/>
        <v>0.99152941176470599</v>
      </c>
      <c r="F94" s="263">
        <v>410.03</v>
      </c>
      <c r="G94" s="701">
        <v>141.63999999999999</v>
      </c>
      <c r="H94" s="239">
        <f t="shared" si="30"/>
        <v>268.39</v>
      </c>
      <c r="I94" s="455">
        <f t="shared" si="31"/>
        <v>-262.53999999999996</v>
      </c>
      <c r="J94" s="279">
        <f t="shared" si="32"/>
        <v>0.35970538741067731</v>
      </c>
      <c r="K94" s="263">
        <v>135.87</v>
      </c>
      <c r="L94" s="378">
        <f t="shared" si="33"/>
        <v>11.620000000000005</v>
      </c>
      <c r="M94" s="379">
        <f t="shared" si="34"/>
        <v>1.0855229263266357</v>
      </c>
    </row>
    <row r="95" spans="1:13" s="96" customFormat="1" ht="16.2" customHeight="1">
      <c r="A95" s="463" t="s">
        <v>25</v>
      </c>
      <c r="B95" s="107">
        <v>110.6</v>
      </c>
      <c r="C95" s="685">
        <v>112.1</v>
      </c>
      <c r="D95" s="362">
        <f t="shared" si="28"/>
        <v>-1.5</v>
      </c>
      <c r="E95" s="363">
        <f t="shared" si="29"/>
        <v>0.98661909009812665</v>
      </c>
      <c r="F95" s="263">
        <v>106</v>
      </c>
      <c r="G95" s="701">
        <v>107</v>
      </c>
      <c r="H95" s="239">
        <f t="shared" si="30"/>
        <v>-1</v>
      </c>
      <c r="I95" s="455">
        <f t="shared" si="31"/>
        <v>4.5999999999999943</v>
      </c>
      <c r="J95" s="279">
        <f t="shared" si="32"/>
        <v>1.0433962264150942</v>
      </c>
      <c r="K95" s="263">
        <v>102.8</v>
      </c>
      <c r="L95" s="378">
        <f t="shared" si="33"/>
        <v>7.7999999999999972</v>
      </c>
      <c r="M95" s="379">
        <f t="shared" si="34"/>
        <v>1.0758754863813229</v>
      </c>
    </row>
    <row r="96" spans="1:13" s="555" customFormat="1" ht="16.2" customHeight="1">
      <c r="A96" s="633" t="s">
        <v>100</v>
      </c>
      <c r="B96" s="564">
        <f>B87-B95</f>
        <v>242.41</v>
      </c>
      <c r="C96" s="693">
        <v>241.54</v>
      </c>
      <c r="D96" s="565">
        <f t="shared" si="28"/>
        <v>0.87000000000000455</v>
      </c>
      <c r="E96" s="557">
        <f t="shared" si="29"/>
        <v>1.0036018878860644</v>
      </c>
      <c r="F96" s="576">
        <f>F87-F95</f>
        <v>231</v>
      </c>
      <c r="G96" s="704">
        <v>230.52999999999997</v>
      </c>
      <c r="H96" s="569">
        <f t="shared" si="30"/>
        <v>0.47000000000002728</v>
      </c>
      <c r="I96" s="577">
        <f t="shared" si="31"/>
        <v>11.409999999999997</v>
      </c>
      <c r="J96" s="570">
        <f t="shared" si="32"/>
        <v>1.0493939393939393</v>
      </c>
      <c r="K96" s="564">
        <f>K87-K95</f>
        <v>226.06</v>
      </c>
      <c r="L96" s="578">
        <f t="shared" si="33"/>
        <v>16.349999999999994</v>
      </c>
      <c r="M96" s="562">
        <f t="shared" si="34"/>
        <v>1.0723259311687163</v>
      </c>
    </row>
    <row r="97" spans="1:13" s="572" customFormat="1" ht="16.2" customHeight="1">
      <c r="A97" s="634" t="s">
        <v>101</v>
      </c>
      <c r="B97" s="556">
        <f>B95/B87</f>
        <v>0.31330557208011106</v>
      </c>
      <c r="C97" s="695">
        <v>0.31698902839045356</v>
      </c>
      <c r="D97" s="557">
        <f t="shared" si="28"/>
        <v>-3.6834563103425033E-3</v>
      </c>
      <c r="E97" s="557">
        <f t="shared" si="29"/>
        <v>0.98837986182346549</v>
      </c>
      <c r="F97" s="556">
        <f>F95/F87</f>
        <v>0.31454005934718099</v>
      </c>
      <c r="G97" s="558">
        <v>0.31700885847183957</v>
      </c>
      <c r="H97" s="559">
        <f t="shared" si="30"/>
        <v>-2.4687991246585828E-3</v>
      </c>
      <c r="I97" s="558">
        <f t="shared" si="31"/>
        <v>-1.2344872670699281E-3</v>
      </c>
      <c r="J97" s="570">
        <f t="shared" si="32"/>
        <v>0.99607526217922104</v>
      </c>
      <c r="K97" s="556">
        <f>K95/K87</f>
        <v>0.31259502523870336</v>
      </c>
      <c r="L97" s="561">
        <f t="shared" si="33"/>
        <v>7.1054684140769986E-4</v>
      </c>
      <c r="M97" s="562">
        <f t="shared" si="34"/>
        <v>1.0022730586990791</v>
      </c>
    </row>
    <row r="98" spans="1:13" ht="16.2" customHeight="1">
      <c r="A98" s="465" t="s">
        <v>54</v>
      </c>
      <c r="B98" s="93">
        <v>18.25</v>
      </c>
      <c r="C98" s="689">
        <v>17.95</v>
      </c>
      <c r="D98" s="368">
        <f t="shared" si="28"/>
        <v>0.30000000000000071</v>
      </c>
      <c r="E98" s="369">
        <f t="shared" si="29"/>
        <v>1.0167130919220055</v>
      </c>
      <c r="F98" s="264">
        <v>16.55</v>
      </c>
      <c r="G98" s="549">
        <v>16.55</v>
      </c>
      <c r="H98" s="94">
        <f t="shared" si="30"/>
        <v>0</v>
      </c>
      <c r="I98" s="457">
        <f t="shared" si="31"/>
        <v>1.6999999999999993</v>
      </c>
      <c r="J98" s="282">
        <f t="shared" si="32"/>
        <v>1.1027190332326284</v>
      </c>
      <c r="K98" s="264">
        <v>16.04</v>
      </c>
      <c r="L98" s="437">
        <f t="shared" si="33"/>
        <v>2.2100000000000009</v>
      </c>
      <c r="M98" s="438">
        <f t="shared" si="34"/>
        <v>1.1377805486284289</v>
      </c>
    </row>
    <row r="99" spans="1:13" ht="16.2" customHeight="1">
      <c r="A99" s="465" t="s">
        <v>35</v>
      </c>
      <c r="B99" s="93">
        <v>3.52</v>
      </c>
      <c r="C99" s="689">
        <v>3.52</v>
      </c>
      <c r="D99" s="368">
        <f t="shared" si="28"/>
        <v>0</v>
      </c>
      <c r="E99" s="369">
        <f t="shared" si="29"/>
        <v>1</v>
      </c>
      <c r="F99" s="264">
        <v>3.51</v>
      </c>
      <c r="G99" s="549">
        <v>3.51</v>
      </c>
      <c r="H99" s="94">
        <f t="shared" si="30"/>
        <v>0</v>
      </c>
      <c r="I99" s="457">
        <f t="shared" si="31"/>
        <v>1.0000000000000231E-2</v>
      </c>
      <c r="J99" s="282">
        <f t="shared" si="32"/>
        <v>1.0028490028490029</v>
      </c>
      <c r="K99" s="264">
        <v>3.46</v>
      </c>
      <c r="L99" s="437">
        <f t="shared" si="33"/>
        <v>6.0000000000000053E-2</v>
      </c>
      <c r="M99" s="438">
        <f t="shared" si="34"/>
        <v>1.0173410404624277</v>
      </c>
    </row>
    <row r="100" spans="1:13" ht="16.2" customHeight="1">
      <c r="A100" s="334" t="s">
        <v>36</v>
      </c>
      <c r="B100" s="77">
        <v>5.24</v>
      </c>
      <c r="C100" s="691">
        <v>5.24</v>
      </c>
      <c r="D100" s="371">
        <f t="shared" si="28"/>
        <v>0</v>
      </c>
      <c r="E100" s="372">
        <f t="shared" si="29"/>
        <v>1</v>
      </c>
      <c r="F100" s="265">
        <v>5.04</v>
      </c>
      <c r="G100" s="703">
        <v>5.04</v>
      </c>
      <c r="H100" s="65">
        <f t="shared" si="30"/>
        <v>0</v>
      </c>
      <c r="I100" s="458">
        <f t="shared" si="31"/>
        <v>0.20000000000000018</v>
      </c>
      <c r="J100" s="283">
        <f t="shared" si="32"/>
        <v>1.0396825396825398</v>
      </c>
      <c r="K100" s="265">
        <v>4.6399999999999997</v>
      </c>
      <c r="L100" s="233">
        <f t="shared" si="33"/>
        <v>0.60000000000000053</v>
      </c>
      <c r="M100" s="439">
        <f t="shared" si="34"/>
        <v>1.1293103448275863</v>
      </c>
    </row>
    <row r="101" spans="1:13" s="1" customFormat="1">
      <c r="A101" s="26"/>
      <c r="B101" s="117"/>
      <c r="C101" s="117"/>
      <c r="D101" s="117"/>
      <c r="E101" s="118"/>
      <c r="F101" s="118"/>
      <c r="G101" s="117"/>
      <c r="H101" s="119"/>
      <c r="I101" s="86"/>
      <c r="J101" s="118"/>
      <c r="K101" s="86"/>
      <c r="L101" s="85"/>
    </row>
    <row r="102" spans="1:13" s="1" customFormat="1">
      <c r="B102" s="117"/>
      <c r="C102" s="117"/>
      <c r="D102" s="117"/>
      <c r="E102" s="118"/>
      <c r="F102" s="118"/>
      <c r="G102" s="117"/>
      <c r="H102" s="119"/>
      <c r="I102" s="86"/>
      <c r="J102" s="118"/>
      <c r="K102" s="86"/>
      <c r="L102" s="85"/>
    </row>
    <row r="103" spans="1:13" ht="15.6">
      <c r="A103" s="2" t="s">
        <v>218</v>
      </c>
    </row>
    <row r="104" spans="1:13">
      <c r="A104" s="21"/>
      <c r="B104" s="21"/>
      <c r="C104" s="21"/>
      <c r="D104" s="21"/>
      <c r="E104" s="21"/>
      <c r="F104" s="21"/>
      <c r="G104" s="21"/>
      <c r="H104" s="21"/>
      <c r="I104" s="287"/>
      <c r="J104" s="289"/>
      <c r="K104" s="21"/>
      <c r="L104" s="21"/>
      <c r="M104" s="21"/>
    </row>
    <row r="105" spans="1:13" ht="46.2">
      <c r="A105" s="461" t="s">
        <v>63</v>
      </c>
      <c r="B105" s="316" t="s">
        <v>428</v>
      </c>
      <c r="C105" s="356" t="s">
        <v>453</v>
      </c>
      <c r="D105" s="357" t="s">
        <v>454</v>
      </c>
      <c r="E105" s="357" t="s">
        <v>455</v>
      </c>
      <c r="F105" s="318" t="s">
        <v>429</v>
      </c>
      <c r="G105" s="113" t="s">
        <v>456</v>
      </c>
      <c r="H105" s="238" t="s">
        <v>457</v>
      </c>
      <c r="I105" s="452" t="s">
        <v>198</v>
      </c>
      <c r="J105" s="290" t="s">
        <v>199</v>
      </c>
      <c r="K105" s="316" t="s">
        <v>219</v>
      </c>
      <c r="L105" s="373" t="s">
        <v>220</v>
      </c>
      <c r="M105" s="385" t="s">
        <v>221</v>
      </c>
    </row>
    <row r="106" spans="1:13">
      <c r="A106" s="462"/>
      <c r="B106" s="317" t="s">
        <v>15</v>
      </c>
      <c r="C106" s="20" t="s">
        <v>15</v>
      </c>
      <c r="D106" s="359" t="s">
        <v>15</v>
      </c>
      <c r="E106" s="359" t="s">
        <v>1</v>
      </c>
      <c r="F106" s="320" t="s">
        <v>15</v>
      </c>
      <c r="G106" s="27" t="s">
        <v>15</v>
      </c>
      <c r="H106" s="6" t="s">
        <v>15</v>
      </c>
      <c r="I106" s="453" t="s">
        <v>15</v>
      </c>
      <c r="J106" s="291" t="s">
        <v>1</v>
      </c>
      <c r="K106" s="317" t="s">
        <v>15</v>
      </c>
      <c r="L106" s="16" t="s">
        <v>15</v>
      </c>
      <c r="M106" s="386" t="s">
        <v>1</v>
      </c>
    </row>
    <row r="107" spans="1:13">
      <c r="A107" s="463" t="s">
        <v>16</v>
      </c>
      <c r="B107" s="240">
        <f t="shared" ref="B107:B115" si="35">B87-B67</f>
        <v>44.81</v>
      </c>
      <c r="C107" s="361">
        <v>44.96999999999997</v>
      </c>
      <c r="D107" s="362">
        <f>B107-C107</f>
        <v>-0.15999999999996817</v>
      </c>
      <c r="E107" s="363">
        <f>B107/C107</f>
        <v>0.99644207249277361</v>
      </c>
      <c r="F107" s="240">
        <f t="shared" ref="F107:G115" si="36">F87-F67</f>
        <v>43.31</v>
      </c>
      <c r="G107" s="241">
        <f t="shared" si="36"/>
        <v>43.169999999999959</v>
      </c>
      <c r="H107" s="269">
        <f>F107-G107</f>
        <v>0.1400000000000432</v>
      </c>
      <c r="I107" s="454">
        <f>B107-F107</f>
        <v>1.5</v>
      </c>
      <c r="J107" s="277">
        <f>B107/F107</f>
        <v>1.0346340337104594</v>
      </c>
      <c r="K107" s="470">
        <f t="shared" ref="K107:K115" si="37">K87-K67</f>
        <v>41.660000000000025</v>
      </c>
      <c r="L107" s="451">
        <f>B107-K107</f>
        <v>3.1499999999999773</v>
      </c>
      <c r="M107" s="446">
        <f>B107/K107</f>
        <v>1.0756120979356691</v>
      </c>
    </row>
    <row r="108" spans="1:13">
      <c r="A108" s="463" t="s">
        <v>17</v>
      </c>
      <c r="B108" s="245">
        <f t="shared" si="35"/>
        <v>3.7399999999999949</v>
      </c>
      <c r="C108" s="361">
        <v>3.6999999999999957</v>
      </c>
      <c r="D108" s="362">
        <f t="shared" ref="D108:D120" si="38">B108-C108</f>
        <v>3.9999999999999147E-2</v>
      </c>
      <c r="E108" s="363">
        <f t="shared" ref="E108:E120" si="39">B108/C108</f>
        <v>1.0108108108108107</v>
      </c>
      <c r="F108" s="245">
        <f t="shared" si="36"/>
        <v>3.6899999999999977</v>
      </c>
      <c r="G108" s="246">
        <f t="shared" si="36"/>
        <v>3.6899999999999977</v>
      </c>
      <c r="H108" s="239">
        <f t="shared" ref="H108:H120" si="40">F108-G108</f>
        <v>0</v>
      </c>
      <c r="I108" s="455">
        <f t="shared" ref="I108:I120" si="41">B108-F108</f>
        <v>4.9999999999997158E-2</v>
      </c>
      <c r="J108" s="259">
        <f t="shared" ref="J108:J120" si="42">B108/F108</f>
        <v>1.0135501355013543</v>
      </c>
      <c r="K108" s="471">
        <f t="shared" si="37"/>
        <v>3.9699999999999989</v>
      </c>
      <c r="L108" s="412">
        <f t="shared" ref="L108:L120" si="43">B108-K108</f>
        <v>-0.23000000000000398</v>
      </c>
      <c r="M108" s="417">
        <f t="shared" ref="M108:M120" si="44">B108/K108</f>
        <v>0.94206549118387806</v>
      </c>
    </row>
    <row r="109" spans="1:13">
      <c r="A109" s="464" t="s">
        <v>18</v>
      </c>
      <c r="B109" s="398">
        <f t="shared" si="35"/>
        <v>41.06</v>
      </c>
      <c r="C109" s="364">
        <v>41.28</v>
      </c>
      <c r="D109" s="365">
        <f t="shared" si="38"/>
        <v>-0.21999999999999886</v>
      </c>
      <c r="E109" s="366">
        <f t="shared" si="39"/>
        <v>0.99467054263565891</v>
      </c>
      <c r="F109" s="398">
        <f t="shared" si="36"/>
        <v>39.620000000000005</v>
      </c>
      <c r="G109" s="402">
        <f t="shared" si="36"/>
        <v>39.47999999999999</v>
      </c>
      <c r="H109" s="350">
        <f t="shared" si="40"/>
        <v>0.14000000000001478</v>
      </c>
      <c r="I109" s="456">
        <f t="shared" si="41"/>
        <v>1.4399999999999977</v>
      </c>
      <c r="J109" s="404">
        <f t="shared" si="42"/>
        <v>1.0363452801615345</v>
      </c>
      <c r="K109" s="472">
        <f t="shared" si="37"/>
        <v>37.689999999999969</v>
      </c>
      <c r="L109" s="414">
        <f t="shared" si="43"/>
        <v>3.370000000000033</v>
      </c>
      <c r="M109" s="418">
        <f t="shared" si="44"/>
        <v>1.0894136375696482</v>
      </c>
    </row>
    <row r="110" spans="1:13">
      <c r="A110" s="463" t="s">
        <v>19</v>
      </c>
      <c r="B110" s="245">
        <f t="shared" si="35"/>
        <v>8.5099999999999909</v>
      </c>
      <c r="C110" s="361">
        <v>8.5899999999999892</v>
      </c>
      <c r="D110" s="362">
        <f t="shared" si="38"/>
        <v>-7.9999999999998295E-2</v>
      </c>
      <c r="E110" s="363">
        <f t="shared" si="39"/>
        <v>0.99068684516880112</v>
      </c>
      <c r="F110" s="245">
        <f t="shared" si="36"/>
        <v>8.2299999999999898</v>
      </c>
      <c r="G110" s="246">
        <f t="shared" si="36"/>
        <v>8.3299999999999983</v>
      </c>
      <c r="H110" s="239">
        <f t="shared" si="40"/>
        <v>-0.10000000000000853</v>
      </c>
      <c r="I110" s="455">
        <f t="shared" si="41"/>
        <v>0.28000000000000114</v>
      </c>
      <c r="J110" s="259">
        <f t="shared" si="42"/>
        <v>1.0340218712029163</v>
      </c>
      <c r="K110" s="471">
        <f t="shared" si="37"/>
        <v>8</v>
      </c>
      <c r="L110" s="412">
        <f t="shared" si="43"/>
        <v>0.50999999999999091</v>
      </c>
      <c r="M110" s="417">
        <f t="shared" si="44"/>
        <v>1.0637499999999989</v>
      </c>
    </row>
    <row r="111" spans="1:13" s="3" customFormat="1">
      <c r="A111" s="465" t="s">
        <v>20</v>
      </c>
      <c r="B111" s="247">
        <f t="shared" si="35"/>
        <v>4.9200000000000017</v>
      </c>
      <c r="C111" s="367">
        <v>4.9200000000000017</v>
      </c>
      <c r="D111" s="368">
        <f t="shared" si="38"/>
        <v>0</v>
      </c>
      <c r="E111" s="369">
        <f t="shared" si="39"/>
        <v>1</v>
      </c>
      <c r="F111" s="247">
        <f t="shared" si="36"/>
        <v>4.6999999999999957</v>
      </c>
      <c r="G111" s="248">
        <f t="shared" si="36"/>
        <v>4.6999999999999957</v>
      </c>
      <c r="H111" s="180">
        <f t="shared" si="40"/>
        <v>0</v>
      </c>
      <c r="I111" s="459">
        <f t="shared" si="41"/>
        <v>0.22000000000000597</v>
      </c>
      <c r="J111" s="261">
        <f t="shared" si="42"/>
        <v>1.0468085106382992</v>
      </c>
      <c r="K111" s="473">
        <f t="shared" si="37"/>
        <v>4.5300000000000011</v>
      </c>
      <c r="L111" s="415">
        <f t="shared" si="43"/>
        <v>0.39000000000000057</v>
      </c>
      <c r="M111" s="419">
        <f t="shared" si="44"/>
        <v>1.0860927152317881</v>
      </c>
    </row>
    <row r="112" spans="1:13" s="3" customFormat="1">
      <c r="A112" s="465" t="s">
        <v>24</v>
      </c>
      <c r="B112" s="247">
        <f t="shared" si="35"/>
        <v>3.5</v>
      </c>
      <c r="C112" s="367">
        <v>3.5799999999999983</v>
      </c>
      <c r="D112" s="368">
        <f t="shared" si="38"/>
        <v>-7.9999999999998295E-2</v>
      </c>
      <c r="E112" s="369">
        <f t="shared" si="39"/>
        <v>0.97765363128491667</v>
      </c>
      <c r="F112" s="247">
        <f t="shared" si="36"/>
        <v>3.5399999999999991</v>
      </c>
      <c r="G112" s="248">
        <f t="shared" si="36"/>
        <v>3.5399999999999991</v>
      </c>
      <c r="H112" s="180">
        <f t="shared" si="40"/>
        <v>0</v>
      </c>
      <c r="I112" s="459">
        <f t="shared" si="41"/>
        <v>-3.9999999999999147E-2</v>
      </c>
      <c r="J112" s="261">
        <f t="shared" si="42"/>
        <v>0.98870056497175163</v>
      </c>
      <c r="K112" s="473">
        <f t="shared" si="37"/>
        <v>3.4000000000000057</v>
      </c>
      <c r="L112" s="415">
        <f t="shared" si="43"/>
        <v>9.9999999999994316E-2</v>
      </c>
      <c r="M112" s="419">
        <f t="shared" si="44"/>
        <v>1.0294117647058807</v>
      </c>
    </row>
    <row r="113" spans="1:13" s="3" customFormat="1">
      <c r="A113" s="334" t="s">
        <v>46</v>
      </c>
      <c r="B113" s="252">
        <f t="shared" si="35"/>
        <v>8.0000000000000071E-2</v>
      </c>
      <c r="C113" s="370">
        <v>8.0000000000000071E-2</v>
      </c>
      <c r="D113" s="371">
        <f t="shared" si="38"/>
        <v>0</v>
      </c>
      <c r="E113" s="372">
        <f t="shared" si="39"/>
        <v>1</v>
      </c>
      <c r="F113" s="252">
        <f t="shared" si="36"/>
        <v>7.9999999999999627E-2</v>
      </c>
      <c r="G113" s="253">
        <f t="shared" si="36"/>
        <v>7.9999999999999627E-2</v>
      </c>
      <c r="H113" s="184">
        <f t="shared" si="40"/>
        <v>0</v>
      </c>
      <c r="I113" s="460">
        <f t="shared" si="41"/>
        <v>4.4408920985006262E-16</v>
      </c>
      <c r="J113" s="255">
        <f t="shared" si="42"/>
        <v>1.0000000000000056</v>
      </c>
      <c r="K113" s="474">
        <f t="shared" si="37"/>
        <v>6.0000000000000053E-2</v>
      </c>
      <c r="L113" s="416">
        <f t="shared" si="43"/>
        <v>2.0000000000000018E-2</v>
      </c>
      <c r="M113" s="420">
        <f t="shared" si="44"/>
        <v>1.3333333333333333</v>
      </c>
    </row>
    <row r="114" spans="1:13">
      <c r="A114" s="463" t="s">
        <v>23</v>
      </c>
      <c r="B114" s="245">
        <f t="shared" si="35"/>
        <v>25.530000000000015</v>
      </c>
      <c r="C114" s="361">
        <v>25.590000000000003</v>
      </c>
      <c r="D114" s="362">
        <f t="shared" si="38"/>
        <v>-5.9999999999988063E-2</v>
      </c>
      <c r="E114" s="363">
        <f t="shared" si="39"/>
        <v>0.99765533411488905</v>
      </c>
      <c r="F114" s="245">
        <f t="shared" si="36"/>
        <v>294.21999999999997</v>
      </c>
      <c r="G114" s="246">
        <f t="shared" si="36"/>
        <v>24.249999999999986</v>
      </c>
      <c r="H114" s="239">
        <f t="shared" si="40"/>
        <v>269.96999999999997</v>
      </c>
      <c r="I114" s="455">
        <f t="shared" si="41"/>
        <v>-268.68999999999994</v>
      </c>
      <c r="J114" s="259">
        <f t="shared" si="42"/>
        <v>8.6771803412412543E-2</v>
      </c>
      <c r="K114" s="471">
        <f t="shared" si="37"/>
        <v>22.77000000000001</v>
      </c>
      <c r="L114" s="412">
        <f t="shared" si="43"/>
        <v>2.7600000000000051</v>
      </c>
      <c r="M114" s="417">
        <f t="shared" si="44"/>
        <v>1.1212121212121213</v>
      </c>
    </row>
    <row r="115" spans="1:13" s="96" customFormat="1">
      <c r="A115" s="463" t="s">
        <v>25</v>
      </c>
      <c r="B115" s="245">
        <f t="shared" si="35"/>
        <v>17.099999999999994</v>
      </c>
      <c r="C115" s="361">
        <v>17.099999999999994</v>
      </c>
      <c r="D115" s="362">
        <f t="shared" si="38"/>
        <v>0</v>
      </c>
      <c r="E115" s="363">
        <f t="shared" si="39"/>
        <v>1</v>
      </c>
      <c r="F115" s="245">
        <f t="shared" si="36"/>
        <v>16</v>
      </c>
      <c r="G115" s="246">
        <f t="shared" si="36"/>
        <v>16</v>
      </c>
      <c r="H115" s="239">
        <f t="shared" si="40"/>
        <v>0</v>
      </c>
      <c r="I115" s="455">
        <f t="shared" si="41"/>
        <v>1.0999999999999943</v>
      </c>
      <c r="J115" s="259">
        <f t="shared" si="42"/>
        <v>1.0687499999999996</v>
      </c>
      <c r="K115" s="471">
        <f t="shared" si="37"/>
        <v>14.799999999999997</v>
      </c>
      <c r="L115" s="412">
        <f t="shared" si="43"/>
        <v>2.2999999999999972</v>
      </c>
      <c r="M115" s="417">
        <f t="shared" si="44"/>
        <v>1.1554054054054053</v>
      </c>
    </row>
    <row r="116" spans="1:13" s="555" customFormat="1" ht="16.2" customHeight="1">
      <c r="A116" s="633" t="s">
        <v>100</v>
      </c>
      <c r="B116" s="564">
        <f>B107-B115</f>
        <v>27.710000000000008</v>
      </c>
      <c r="C116" s="575">
        <v>27.869999999999976</v>
      </c>
      <c r="D116" s="565">
        <f t="shared" si="38"/>
        <v>-0.15999999999996817</v>
      </c>
      <c r="E116" s="557">
        <f t="shared" si="39"/>
        <v>0.99425905992106323</v>
      </c>
      <c r="F116" s="576">
        <f>F107-F115</f>
        <v>27.310000000000002</v>
      </c>
      <c r="G116" s="567">
        <f>G107-G115</f>
        <v>27.169999999999959</v>
      </c>
      <c r="H116" s="569">
        <f t="shared" si="40"/>
        <v>0.1400000000000432</v>
      </c>
      <c r="I116" s="577">
        <f t="shared" si="41"/>
        <v>0.40000000000000568</v>
      </c>
      <c r="J116" s="570">
        <f t="shared" si="42"/>
        <v>1.014646649578909</v>
      </c>
      <c r="K116" s="576">
        <f>K107-K115</f>
        <v>26.860000000000028</v>
      </c>
      <c r="L116" s="578">
        <f t="shared" si="43"/>
        <v>0.8499999999999801</v>
      </c>
      <c r="M116" s="562">
        <f t="shared" si="44"/>
        <v>1.0316455696202524</v>
      </c>
    </row>
    <row r="117" spans="1:13" s="572" customFormat="1" ht="16.2" customHeight="1">
      <c r="A117" s="634" t="s">
        <v>101</v>
      </c>
      <c r="B117" s="556">
        <f>B115/B107</f>
        <v>0.38161124748939956</v>
      </c>
      <c r="C117" s="579">
        <v>0.38025350233489003</v>
      </c>
      <c r="D117" s="557">
        <f t="shared" si="38"/>
        <v>1.3577451545095376E-3</v>
      </c>
      <c r="E117" s="557">
        <f t="shared" si="39"/>
        <v>1.0035706315554558</v>
      </c>
      <c r="F117" s="556">
        <f>F115/F107</f>
        <v>0.36942969291156774</v>
      </c>
      <c r="G117" s="558">
        <f>G115/G107</f>
        <v>0.37062775075283799</v>
      </c>
      <c r="H117" s="559">
        <f t="shared" si="40"/>
        <v>-1.1980578412702503E-3</v>
      </c>
      <c r="I117" s="558">
        <f t="shared" si="41"/>
        <v>1.2181554577831821E-2</v>
      </c>
      <c r="J117" s="570">
        <f t="shared" si="42"/>
        <v>1.0329739455478686</v>
      </c>
      <c r="K117" s="556">
        <f>K115/K107</f>
        <v>0.35525684109457484</v>
      </c>
      <c r="L117" s="561">
        <f t="shared" si="43"/>
        <v>2.6354406394824725E-2</v>
      </c>
      <c r="M117" s="562">
        <f t="shared" si="44"/>
        <v>1.074184092595162</v>
      </c>
    </row>
    <row r="118" spans="1:13" s="3" customFormat="1">
      <c r="A118" s="465" t="s">
        <v>54</v>
      </c>
      <c r="B118" s="247">
        <f>B98-B78</f>
        <v>1.6499999999999986</v>
      </c>
      <c r="C118" s="367">
        <v>1.6499999999999986</v>
      </c>
      <c r="D118" s="368">
        <f t="shared" si="38"/>
        <v>0</v>
      </c>
      <c r="E118" s="369">
        <f t="shared" si="39"/>
        <v>1</v>
      </c>
      <c r="F118" s="247">
        <f t="shared" ref="F118:G120" si="45">F98-F78</f>
        <v>1.6500000000000004</v>
      </c>
      <c r="G118" s="248">
        <f t="shared" si="45"/>
        <v>1.6500000000000004</v>
      </c>
      <c r="H118" s="180">
        <f t="shared" si="40"/>
        <v>0</v>
      </c>
      <c r="I118" s="459">
        <f t="shared" si="41"/>
        <v>-1.7763568394002505E-15</v>
      </c>
      <c r="J118" s="261">
        <f t="shared" si="42"/>
        <v>0.99999999999999889</v>
      </c>
      <c r="K118" s="473">
        <f>K98-K78</f>
        <v>1.6399999999999988</v>
      </c>
      <c r="L118" s="415">
        <f t="shared" si="43"/>
        <v>9.9999999999997868E-3</v>
      </c>
      <c r="M118" s="419">
        <f t="shared" si="44"/>
        <v>1.0060975609756095</v>
      </c>
    </row>
    <row r="119" spans="1:13" s="3" customFormat="1">
      <c r="A119" s="465" t="s">
        <v>35</v>
      </c>
      <c r="B119" s="247">
        <f>B99-B79</f>
        <v>1.17</v>
      </c>
      <c r="C119" s="367">
        <v>1.17</v>
      </c>
      <c r="D119" s="368">
        <f t="shared" si="38"/>
        <v>0</v>
      </c>
      <c r="E119" s="369">
        <f t="shared" si="39"/>
        <v>1</v>
      </c>
      <c r="F119" s="247">
        <f t="shared" si="45"/>
        <v>1.1599999999999997</v>
      </c>
      <c r="G119" s="248">
        <f t="shared" si="45"/>
        <v>1.1599999999999997</v>
      </c>
      <c r="H119" s="180">
        <f t="shared" si="40"/>
        <v>0</v>
      </c>
      <c r="I119" s="459">
        <f t="shared" si="41"/>
        <v>1.0000000000000231E-2</v>
      </c>
      <c r="J119" s="261">
        <f t="shared" si="42"/>
        <v>1.0086206896551726</v>
      </c>
      <c r="K119" s="473">
        <f>K99-K79</f>
        <v>1.0699999999999998</v>
      </c>
      <c r="L119" s="415">
        <f t="shared" si="43"/>
        <v>0.10000000000000009</v>
      </c>
      <c r="M119" s="419">
        <f t="shared" si="44"/>
        <v>1.0934579439252337</v>
      </c>
    </row>
    <row r="120" spans="1:13" s="3" customFormat="1">
      <c r="A120" s="334" t="s">
        <v>36</v>
      </c>
      <c r="B120" s="252">
        <f>B100-B80</f>
        <v>4.0000000000000036E-2</v>
      </c>
      <c r="C120" s="370">
        <v>4.0000000000000036E-2</v>
      </c>
      <c r="D120" s="371">
        <f t="shared" si="38"/>
        <v>0</v>
      </c>
      <c r="E120" s="372">
        <f t="shared" si="39"/>
        <v>1</v>
      </c>
      <c r="F120" s="252">
        <f t="shared" si="45"/>
        <v>4.0000000000000036E-2</v>
      </c>
      <c r="G120" s="253">
        <f t="shared" si="45"/>
        <v>4.0000000000000036E-2</v>
      </c>
      <c r="H120" s="184">
        <f t="shared" si="40"/>
        <v>0</v>
      </c>
      <c r="I120" s="460">
        <f t="shared" si="41"/>
        <v>0</v>
      </c>
      <c r="J120" s="255">
        <f t="shared" si="42"/>
        <v>1</v>
      </c>
      <c r="K120" s="474">
        <f>K100-K80</f>
        <v>4.0000000000000036E-2</v>
      </c>
      <c r="L120" s="416">
        <f t="shared" si="43"/>
        <v>0</v>
      </c>
      <c r="M120" s="420">
        <f t="shared" si="44"/>
        <v>1</v>
      </c>
    </row>
    <row r="121" spans="1:13" s="1" customFormat="1">
      <c r="A121" s="26"/>
      <c r="B121" s="117"/>
      <c r="C121" s="117"/>
      <c r="D121" s="117"/>
      <c r="E121" s="118"/>
      <c r="F121" s="118"/>
      <c r="G121" s="117"/>
      <c r="H121" s="119"/>
      <c r="I121" s="86"/>
      <c r="J121" s="118"/>
      <c r="K121" s="86"/>
      <c r="L121" s="85"/>
    </row>
    <row r="123" spans="1:13" ht="15.6">
      <c r="A123" s="2" t="s">
        <v>222</v>
      </c>
    </row>
    <row r="124" spans="1:13">
      <c r="A124" s="21"/>
      <c r="B124" s="21"/>
      <c r="C124" s="21"/>
      <c r="D124" s="21"/>
      <c r="E124" s="21"/>
      <c r="F124" s="21"/>
      <c r="G124" s="21"/>
      <c r="H124" s="21"/>
      <c r="I124" s="287"/>
      <c r="J124" s="289"/>
      <c r="K124" s="21"/>
      <c r="L124" s="21"/>
      <c r="M124" s="21"/>
    </row>
    <row r="125" spans="1:13" ht="46.2">
      <c r="A125" s="461" t="s">
        <v>67</v>
      </c>
      <c r="B125" s="316" t="s">
        <v>430</v>
      </c>
      <c r="C125" s="356" t="s">
        <v>458</v>
      </c>
      <c r="D125" s="357" t="s">
        <v>365</v>
      </c>
      <c r="E125" s="357" t="s">
        <v>366</v>
      </c>
      <c r="F125" s="318" t="s">
        <v>431</v>
      </c>
      <c r="G125" s="113" t="s">
        <v>459</v>
      </c>
      <c r="H125" s="238" t="s">
        <v>460</v>
      </c>
      <c r="I125" s="452" t="s">
        <v>130</v>
      </c>
      <c r="J125" s="290" t="s">
        <v>131</v>
      </c>
      <c r="K125" s="316" t="s">
        <v>223</v>
      </c>
      <c r="L125" s="373" t="s">
        <v>189</v>
      </c>
      <c r="M125" s="385" t="s">
        <v>162</v>
      </c>
    </row>
    <row r="126" spans="1:13">
      <c r="A126" s="462"/>
      <c r="B126" s="317" t="s">
        <v>15</v>
      </c>
      <c r="C126" s="20" t="s">
        <v>15</v>
      </c>
      <c r="D126" s="359" t="s">
        <v>15</v>
      </c>
      <c r="E126" s="359" t="s">
        <v>1</v>
      </c>
      <c r="F126" s="320" t="s">
        <v>15</v>
      </c>
      <c r="G126" s="27" t="s">
        <v>15</v>
      </c>
      <c r="H126" s="6" t="s">
        <v>15</v>
      </c>
      <c r="I126" s="453" t="s">
        <v>15</v>
      </c>
      <c r="J126" s="291" t="s">
        <v>1</v>
      </c>
      <c r="K126" s="317" t="s">
        <v>15</v>
      </c>
      <c r="L126" s="16" t="s">
        <v>15</v>
      </c>
      <c r="M126" s="386" t="s">
        <v>1</v>
      </c>
    </row>
    <row r="127" spans="1:13">
      <c r="A127" s="463" t="s">
        <v>16</v>
      </c>
      <c r="B127" s="102">
        <v>108.26</v>
      </c>
      <c r="C127" s="683">
        <v>105.94</v>
      </c>
      <c r="D127" s="362">
        <f>B127-C127</f>
        <v>2.3200000000000074</v>
      </c>
      <c r="E127" s="363">
        <f>B127/C127</f>
        <v>1.021899188219747</v>
      </c>
      <c r="F127" s="263">
        <v>94.74</v>
      </c>
      <c r="G127" s="700">
        <v>95.61</v>
      </c>
      <c r="H127" s="269">
        <f>F127-G127</f>
        <v>-0.87000000000000455</v>
      </c>
      <c r="I127" s="454">
        <f>B127-F127</f>
        <v>13.52000000000001</v>
      </c>
      <c r="J127" s="278">
        <f>B127/F127</f>
        <v>1.1427063542326368</v>
      </c>
      <c r="K127" s="263">
        <v>96.68</v>
      </c>
      <c r="L127" s="376">
        <f>B127-K127</f>
        <v>11.579999999999998</v>
      </c>
      <c r="M127" s="377">
        <f>B127/K127</f>
        <v>1.1197765825403392</v>
      </c>
    </row>
    <row r="128" spans="1:13">
      <c r="A128" s="463" t="s">
        <v>17</v>
      </c>
      <c r="B128" s="107">
        <v>23</v>
      </c>
      <c r="C128" s="685">
        <v>21.35</v>
      </c>
      <c r="D128" s="362">
        <f t="shared" ref="D128:D140" si="46">B128-C128</f>
        <v>1.6499999999999986</v>
      </c>
      <c r="E128" s="363">
        <f t="shared" ref="E128:E140" si="47">B128/C128</f>
        <v>1.0772833723653394</v>
      </c>
      <c r="F128" s="263">
        <v>10.74</v>
      </c>
      <c r="G128" s="701">
        <v>11.69</v>
      </c>
      <c r="H128" s="239">
        <f t="shared" ref="H128:H140" si="48">F128-G128</f>
        <v>-0.94999999999999929</v>
      </c>
      <c r="I128" s="455">
        <f t="shared" ref="I128:I140" si="49">B128-F128</f>
        <v>12.26</v>
      </c>
      <c r="J128" s="279">
        <f t="shared" ref="J128:J140" si="50">B128/F128</f>
        <v>2.1415270018621975</v>
      </c>
      <c r="K128" s="263">
        <v>8.2100000000000009</v>
      </c>
      <c r="L128" s="378">
        <f t="shared" ref="L128:L140" si="51">B128-K128</f>
        <v>14.79</v>
      </c>
      <c r="M128" s="379">
        <f t="shared" ref="M128:M140" si="52">B128/K128</f>
        <v>2.8014616321559069</v>
      </c>
    </row>
    <row r="129" spans="1:13">
      <c r="A129" s="464" t="s">
        <v>18</v>
      </c>
      <c r="B129" s="348">
        <v>85.27</v>
      </c>
      <c r="C129" s="687">
        <v>84.59</v>
      </c>
      <c r="D129" s="365">
        <f t="shared" si="46"/>
        <v>0.67999999999999261</v>
      </c>
      <c r="E129" s="366">
        <f t="shared" si="47"/>
        <v>1.0080387752689441</v>
      </c>
      <c r="F129" s="435">
        <v>84</v>
      </c>
      <c r="G129" s="702">
        <v>83.92</v>
      </c>
      <c r="H129" s="350">
        <f t="shared" si="48"/>
        <v>7.9999999999998295E-2</v>
      </c>
      <c r="I129" s="456">
        <f t="shared" si="49"/>
        <v>1.269999999999996</v>
      </c>
      <c r="J129" s="436">
        <f t="shared" si="50"/>
        <v>1.0151190476190475</v>
      </c>
      <c r="K129" s="435">
        <v>88.47</v>
      </c>
      <c r="L129" s="380">
        <f t="shared" si="51"/>
        <v>-3.2000000000000028</v>
      </c>
      <c r="M129" s="381">
        <f t="shared" si="52"/>
        <v>0.96382954673900756</v>
      </c>
    </row>
    <row r="130" spans="1:13">
      <c r="A130" s="463" t="s">
        <v>19</v>
      </c>
      <c r="B130" s="107">
        <v>58.91</v>
      </c>
      <c r="C130" s="685">
        <v>58.1</v>
      </c>
      <c r="D130" s="362">
        <f t="shared" si="46"/>
        <v>0.80999999999999517</v>
      </c>
      <c r="E130" s="363">
        <f t="shared" si="47"/>
        <v>1.0139414802065403</v>
      </c>
      <c r="F130" s="263">
        <v>56.09</v>
      </c>
      <c r="G130" s="701">
        <v>55.28</v>
      </c>
      <c r="H130" s="239">
        <f t="shared" si="48"/>
        <v>0.81000000000000227</v>
      </c>
      <c r="I130" s="455">
        <f t="shared" si="49"/>
        <v>2.8199999999999932</v>
      </c>
      <c r="J130" s="279">
        <f t="shared" si="50"/>
        <v>1.050276341593867</v>
      </c>
      <c r="K130" s="263">
        <v>62.37</v>
      </c>
      <c r="L130" s="378">
        <f t="shared" si="51"/>
        <v>-3.4600000000000009</v>
      </c>
      <c r="M130" s="379">
        <f t="shared" si="52"/>
        <v>0.94452461119127784</v>
      </c>
    </row>
    <row r="131" spans="1:13">
      <c r="A131" s="465" t="s">
        <v>20</v>
      </c>
      <c r="B131" s="93">
        <v>35.97</v>
      </c>
      <c r="C131" s="689">
        <v>34.1</v>
      </c>
      <c r="D131" s="368">
        <f t="shared" si="46"/>
        <v>1.8699999999999974</v>
      </c>
      <c r="E131" s="369">
        <f t="shared" si="47"/>
        <v>1.0548387096774192</v>
      </c>
      <c r="F131" s="264">
        <v>32.67</v>
      </c>
      <c r="G131" s="549">
        <v>30.8</v>
      </c>
      <c r="H131" s="94">
        <f t="shared" si="48"/>
        <v>1.870000000000001</v>
      </c>
      <c r="I131" s="457">
        <f t="shared" si="49"/>
        <v>3.2999999999999972</v>
      </c>
      <c r="J131" s="282">
        <f t="shared" si="50"/>
        <v>1.101010101010101</v>
      </c>
      <c r="K131" s="264">
        <v>35.47</v>
      </c>
      <c r="L131" s="437">
        <f t="shared" si="51"/>
        <v>0.5</v>
      </c>
      <c r="M131" s="438">
        <f t="shared" si="52"/>
        <v>1.0140964195094446</v>
      </c>
    </row>
    <row r="132" spans="1:13">
      <c r="A132" s="465" t="s">
        <v>24</v>
      </c>
      <c r="B132" s="93">
        <v>22.65</v>
      </c>
      <c r="C132" s="689">
        <v>23.8</v>
      </c>
      <c r="D132" s="368">
        <f t="shared" si="46"/>
        <v>-1.1500000000000021</v>
      </c>
      <c r="E132" s="369">
        <f t="shared" si="47"/>
        <v>0.95168067226890751</v>
      </c>
      <c r="F132" s="264">
        <v>23</v>
      </c>
      <c r="G132" s="549">
        <v>24.15</v>
      </c>
      <c r="H132" s="94">
        <f t="shared" si="48"/>
        <v>-1.1499999999999986</v>
      </c>
      <c r="I132" s="457">
        <f t="shared" si="49"/>
        <v>-0.35000000000000142</v>
      </c>
      <c r="J132" s="282">
        <f t="shared" si="50"/>
        <v>0.98478260869565215</v>
      </c>
      <c r="K132" s="264">
        <v>26.46</v>
      </c>
      <c r="L132" s="437">
        <f t="shared" si="51"/>
        <v>-3.8100000000000023</v>
      </c>
      <c r="M132" s="438">
        <f t="shared" si="52"/>
        <v>0.85600907029478446</v>
      </c>
    </row>
    <row r="133" spans="1:13">
      <c r="A133" s="334" t="s">
        <v>46</v>
      </c>
      <c r="B133" s="77">
        <v>0.28999999999999998</v>
      </c>
      <c r="C133" s="691">
        <v>0.15</v>
      </c>
      <c r="D133" s="371">
        <f t="shared" si="46"/>
        <v>0.13999999999999999</v>
      </c>
      <c r="E133" s="372">
        <f t="shared" si="47"/>
        <v>1.9333333333333333</v>
      </c>
      <c r="F133" s="265">
        <v>0.41</v>
      </c>
      <c r="G133" s="703">
        <v>0.28000000000000003</v>
      </c>
      <c r="H133" s="65">
        <f t="shared" si="48"/>
        <v>0.12999999999999995</v>
      </c>
      <c r="I133" s="458">
        <f t="shared" si="49"/>
        <v>-0.12</v>
      </c>
      <c r="J133" s="283">
        <f t="shared" si="50"/>
        <v>0.70731707317073167</v>
      </c>
      <c r="K133" s="265">
        <v>0.44</v>
      </c>
      <c r="L133" s="233">
        <f t="shared" si="51"/>
        <v>-0.15000000000000002</v>
      </c>
      <c r="M133" s="439">
        <f t="shared" si="52"/>
        <v>0.65909090909090906</v>
      </c>
    </row>
    <row r="134" spans="1:13">
      <c r="A134" s="463" t="s">
        <v>23</v>
      </c>
      <c r="B134" s="107">
        <v>23.38</v>
      </c>
      <c r="C134" s="685">
        <v>23.52</v>
      </c>
      <c r="D134" s="362">
        <f t="shared" si="46"/>
        <v>-0.14000000000000057</v>
      </c>
      <c r="E134" s="363">
        <f t="shared" si="47"/>
        <v>0.99404761904761907</v>
      </c>
      <c r="F134" s="263">
        <v>25.04</v>
      </c>
      <c r="G134" s="701">
        <v>25.77</v>
      </c>
      <c r="H134" s="239">
        <f t="shared" si="48"/>
        <v>-0.73000000000000043</v>
      </c>
      <c r="I134" s="455">
        <f t="shared" si="49"/>
        <v>-1.6600000000000001</v>
      </c>
      <c r="J134" s="279">
        <f t="shared" si="50"/>
        <v>0.93370607028753994</v>
      </c>
      <c r="K134" s="263">
        <v>22.9</v>
      </c>
      <c r="L134" s="378">
        <f t="shared" si="51"/>
        <v>0.48000000000000043</v>
      </c>
      <c r="M134" s="379">
        <f t="shared" si="52"/>
        <v>1.0209606986899564</v>
      </c>
    </row>
    <row r="135" spans="1:13" s="96" customFormat="1">
      <c r="A135" s="463" t="s">
        <v>25</v>
      </c>
      <c r="B135" s="107">
        <v>20.76</v>
      </c>
      <c r="C135" s="685">
        <v>20.78</v>
      </c>
      <c r="D135" s="362">
        <f t="shared" si="46"/>
        <v>-1.9999999999999574E-2</v>
      </c>
      <c r="E135" s="363">
        <f t="shared" si="47"/>
        <v>0.99903753609239654</v>
      </c>
      <c r="F135" s="263">
        <v>22.46</v>
      </c>
      <c r="G135" s="701">
        <v>23.48</v>
      </c>
      <c r="H135" s="239">
        <f t="shared" si="48"/>
        <v>-1.0199999999999996</v>
      </c>
      <c r="I135" s="455">
        <f t="shared" si="49"/>
        <v>-1.6999999999999993</v>
      </c>
      <c r="J135" s="279">
        <f t="shared" si="50"/>
        <v>0.92430988423864646</v>
      </c>
      <c r="K135" s="263">
        <v>20.39</v>
      </c>
      <c r="L135" s="378">
        <f t="shared" si="51"/>
        <v>0.37000000000000099</v>
      </c>
      <c r="M135" s="379">
        <f t="shared" si="52"/>
        <v>1.0181461500735656</v>
      </c>
    </row>
    <row r="136" spans="1:13" s="555" customFormat="1" ht="16.2" customHeight="1">
      <c r="A136" s="633" t="s">
        <v>100</v>
      </c>
      <c r="B136" s="564">
        <f>B127-B135</f>
        <v>87.5</v>
      </c>
      <c r="C136" s="693">
        <v>85.16</v>
      </c>
      <c r="D136" s="565">
        <f t="shared" si="46"/>
        <v>2.3400000000000034</v>
      </c>
      <c r="E136" s="557">
        <f t="shared" si="47"/>
        <v>1.0274776890558948</v>
      </c>
      <c r="F136" s="576">
        <f>F127-F135</f>
        <v>72.28</v>
      </c>
      <c r="G136" s="704">
        <v>72.13</v>
      </c>
      <c r="H136" s="569">
        <f t="shared" si="48"/>
        <v>0.15000000000000568</v>
      </c>
      <c r="I136" s="577">
        <f t="shared" si="49"/>
        <v>15.219999999999999</v>
      </c>
      <c r="J136" s="570">
        <f t="shared" si="50"/>
        <v>1.2105700055340343</v>
      </c>
      <c r="K136" s="576">
        <f>K127-K135</f>
        <v>76.290000000000006</v>
      </c>
      <c r="L136" s="578">
        <f t="shared" si="51"/>
        <v>11.209999999999994</v>
      </c>
      <c r="M136" s="562">
        <f t="shared" si="52"/>
        <v>1.1469393105256258</v>
      </c>
    </row>
    <row r="137" spans="1:13" s="572" customFormat="1" ht="16.2" customHeight="1">
      <c r="A137" s="634" t="s">
        <v>101</v>
      </c>
      <c r="B137" s="556">
        <f>B135/B127</f>
        <v>0.19176057639017183</v>
      </c>
      <c r="C137" s="695">
        <v>0.19614876345101001</v>
      </c>
      <c r="D137" s="557">
        <f t="shared" si="46"/>
        <v>-4.3881870608381834E-3</v>
      </c>
      <c r="E137" s="557">
        <f t="shared" si="47"/>
        <v>0.97762827058589041</v>
      </c>
      <c r="F137" s="556">
        <f>F135/F127</f>
        <v>0.23706987544859617</v>
      </c>
      <c r="G137" s="558">
        <v>0.24558100617090264</v>
      </c>
      <c r="H137" s="559">
        <f t="shared" si="48"/>
        <v>-8.5111307223064703E-3</v>
      </c>
      <c r="I137" s="558">
        <f t="shared" si="49"/>
        <v>-4.5309299058424346E-2</v>
      </c>
      <c r="J137" s="570">
        <f t="shared" si="50"/>
        <v>0.80887787209282624</v>
      </c>
      <c r="K137" s="556">
        <f>K135/K127</f>
        <v>0.21090194455937111</v>
      </c>
      <c r="L137" s="561">
        <f t="shared" si="51"/>
        <v>-1.9141368169199285E-2</v>
      </c>
      <c r="M137" s="562">
        <f t="shared" si="52"/>
        <v>0.90924043773427232</v>
      </c>
    </row>
    <row r="138" spans="1:13">
      <c r="A138" s="465" t="s">
        <v>54</v>
      </c>
      <c r="B138" s="93">
        <v>1.42</v>
      </c>
      <c r="C138" s="689">
        <v>1.4</v>
      </c>
      <c r="D138" s="368">
        <f t="shared" si="46"/>
        <v>2.0000000000000018E-2</v>
      </c>
      <c r="E138" s="369">
        <f t="shared" si="47"/>
        <v>1.0142857142857142</v>
      </c>
      <c r="F138" s="264">
        <v>1.47</v>
      </c>
      <c r="G138" s="549">
        <v>1.07</v>
      </c>
      <c r="H138" s="94">
        <f t="shared" si="48"/>
        <v>0.39999999999999991</v>
      </c>
      <c r="I138" s="457">
        <f t="shared" si="49"/>
        <v>-5.0000000000000044E-2</v>
      </c>
      <c r="J138" s="282">
        <f t="shared" si="50"/>
        <v>0.96598639455782309</v>
      </c>
      <c r="K138" s="264">
        <v>1.1299999999999999</v>
      </c>
      <c r="L138" s="437">
        <f t="shared" si="51"/>
        <v>0.29000000000000004</v>
      </c>
      <c r="M138" s="438">
        <f t="shared" si="52"/>
        <v>1.2566371681415929</v>
      </c>
    </row>
    <row r="139" spans="1:13">
      <c r="A139" s="465" t="s">
        <v>35</v>
      </c>
      <c r="B139" s="93">
        <v>0.26</v>
      </c>
      <c r="C139" s="689">
        <v>0.26</v>
      </c>
      <c r="D139" s="368">
        <f t="shared" si="46"/>
        <v>0</v>
      </c>
      <c r="E139" s="369">
        <f t="shared" si="47"/>
        <v>1</v>
      </c>
      <c r="F139" s="264">
        <v>0.21</v>
      </c>
      <c r="G139" s="549">
        <v>0.21</v>
      </c>
      <c r="H139" s="94">
        <f t="shared" si="48"/>
        <v>0</v>
      </c>
      <c r="I139" s="457">
        <f t="shared" si="49"/>
        <v>5.0000000000000017E-2</v>
      </c>
      <c r="J139" s="282">
        <f t="shared" si="50"/>
        <v>1.2380952380952381</v>
      </c>
      <c r="K139" s="264">
        <v>0.22</v>
      </c>
      <c r="L139" s="437">
        <f t="shared" si="51"/>
        <v>4.0000000000000008E-2</v>
      </c>
      <c r="M139" s="438">
        <f t="shared" si="52"/>
        <v>1.1818181818181819</v>
      </c>
    </row>
    <row r="140" spans="1:13">
      <c r="A140" s="334" t="s">
        <v>36</v>
      </c>
      <c r="B140" s="77">
        <v>0.1</v>
      </c>
      <c r="C140" s="691">
        <v>0.16</v>
      </c>
      <c r="D140" s="371">
        <f t="shared" si="46"/>
        <v>-0.06</v>
      </c>
      <c r="E140" s="372">
        <f t="shared" si="47"/>
        <v>0.625</v>
      </c>
      <c r="F140" s="265">
        <v>0.16</v>
      </c>
      <c r="G140" s="703">
        <v>0.16</v>
      </c>
      <c r="H140" s="65">
        <f t="shared" si="48"/>
        <v>0</v>
      </c>
      <c r="I140" s="458">
        <f t="shared" si="49"/>
        <v>-0.06</v>
      </c>
      <c r="J140" s="283">
        <f t="shared" si="50"/>
        <v>0.625</v>
      </c>
      <c r="K140" s="265">
        <v>0.16</v>
      </c>
      <c r="L140" s="233">
        <f t="shared" si="51"/>
        <v>-0.06</v>
      </c>
      <c r="M140" s="439">
        <f t="shared" si="52"/>
        <v>0.625</v>
      </c>
    </row>
    <row r="142" spans="1:13" hidden="1"/>
    <row r="143" spans="1:13" ht="15.6">
      <c r="A143" s="2" t="s">
        <v>224</v>
      </c>
    </row>
    <row r="144" spans="1:13">
      <c r="A144" s="21"/>
      <c r="B144" s="21"/>
      <c r="C144" s="21"/>
      <c r="D144" s="21"/>
      <c r="E144" s="21"/>
      <c r="F144" s="21"/>
      <c r="G144" s="21"/>
      <c r="H144" s="21"/>
      <c r="I144" s="287"/>
      <c r="J144" s="289"/>
      <c r="K144" s="21"/>
      <c r="L144" s="21"/>
    </row>
    <row r="145" spans="1:13" ht="46.2">
      <c r="A145" s="461" t="s">
        <v>75</v>
      </c>
      <c r="B145" s="316" t="s">
        <v>432</v>
      </c>
      <c r="C145" s="356" t="s">
        <v>461</v>
      </c>
      <c r="D145" s="357" t="s">
        <v>414</v>
      </c>
      <c r="E145" s="357" t="s">
        <v>415</v>
      </c>
      <c r="F145" s="318" t="s">
        <v>433</v>
      </c>
      <c r="G145" s="113" t="s">
        <v>462</v>
      </c>
      <c r="H145" s="238" t="s">
        <v>463</v>
      </c>
      <c r="I145" s="452" t="s">
        <v>200</v>
      </c>
      <c r="J145" s="290" t="s">
        <v>201</v>
      </c>
      <c r="K145" s="316" t="s">
        <v>225</v>
      </c>
      <c r="L145" s="443" t="s">
        <v>226</v>
      </c>
      <c r="M145" s="385" t="s">
        <v>227</v>
      </c>
    </row>
    <row r="146" spans="1:13">
      <c r="A146" s="462"/>
      <c r="B146" s="317" t="s">
        <v>1</v>
      </c>
      <c r="C146" s="20" t="s">
        <v>1</v>
      </c>
      <c r="D146" s="359" t="s">
        <v>1</v>
      </c>
      <c r="E146" s="360" t="s">
        <v>1</v>
      </c>
      <c r="F146" s="319" t="s">
        <v>1</v>
      </c>
      <c r="G146" s="27" t="s">
        <v>1</v>
      </c>
      <c r="H146" s="6" t="s">
        <v>1</v>
      </c>
      <c r="I146" s="453" t="s">
        <v>1</v>
      </c>
      <c r="J146" s="291" t="s">
        <v>1</v>
      </c>
      <c r="K146" s="317" t="s">
        <v>1</v>
      </c>
      <c r="L146" s="16" t="s">
        <v>1</v>
      </c>
      <c r="M146" s="444" t="s">
        <v>1</v>
      </c>
    </row>
    <row r="147" spans="1:13">
      <c r="A147" s="463" t="s">
        <v>16</v>
      </c>
      <c r="B147" s="809">
        <f>B127/(B87)</f>
        <v>0.30667686467805449</v>
      </c>
      <c r="C147" s="828">
        <f>C127/(C87)</f>
        <v>0.29957018436828414</v>
      </c>
      <c r="D147" s="828">
        <f>B147-C147</f>
        <v>7.1066803097703524E-3</v>
      </c>
      <c r="E147" s="828">
        <f>B147/C147</f>
        <v>1.0237229226425069</v>
      </c>
      <c r="F147" s="809">
        <f>F127/(F87)</f>
        <v>0.28112759643916913</v>
      </c>
      <c r="G147" s="816">
        <f>G127/(G87)</f>
        <v>0.28326370989245403</v>
      </c>
      <c r="H147" s="829">
        <f>F147-G147</f>
        <v>-2.1361134532849047E-3</v>
      </c>
      <c r="I147" s="830">
        <f>B147-F147</f>
        <v>2.554926823888537E-2</v>
      </c>
      <c r="J147" s="829">
        <f>B147/F147</f>
        <v>1.0908813953610341</v>
      </c>
      <c r="K147" s="817">
        <f>K127/(K87)</f>
        <v>0.29398528249102962</v>
      </c>
      <c r="L147" s="818">
        <f>B147-K147</f>
        <v>1.2691582187024875E-2</v>
      </c>
      <c r="M147" s="819">
        <f>B147/K147</f>
        <v>1.0431708080060509</v>
      </c>
    </row>
    <row r="148" spans="1:13">
      <c r="A148" s="463" t="s">
        <v>17</v>
      </c>
      <c r="B148" s="810">
        <f t="shared" ref="B148:C155" si="53">B128/(B88+B28)</f>
        <v>0.19803685207508179</v>
      </c>
      <c r="C148" s="812">
        <f t="shared" si="53"/>
        <v>0.18433776549818687</v>
      </c>
      <c r="D148" s="812">
        <f t="shared" ref="D148:D159" si="54">B148-C148</f>
        <v>1.369908657689492E-2</v>
      </c>
      <c r="E148" s="812">
        <f t="shared" ref="E148:E159" si="55">B148/C148</f>
        <v>1.0743151385169072</v>
      </c>
      <c r="F148" s="810">
        <f t="shared" ref="F148:G155" si="56">F128/(F88+F28)</f>
        <v>9.1334297134110037E-2</v>
      </c>
      <c r="G148" s="820">
        <f t="shared" si="56"/>
        <v>0.10022290809327845</v>
      </c>
      <c r="H148" s="831">
        <f t="shared" ref="H148:H159" si="57">F148-G148</f>
        <v>-8.8886109591684165E-3</v>
      </c>
      <c r="I148" s="832">
        <f t="shared" ref="I148:I159" si="58">B148-F148</f>
        <v>0.10670255494097175</v>
      </c>
      <c r="J148" s="821">
        <f t="shared" ref="J148:J159" si="59">B148/F148</f>
        <v>2.1682638208108815</v>
      </c>
      <c r="K148" s="814">
        <f t="shared" ref="K148:K155" si="60">K128/(K88+K28)</f>
        <v>7.159675590825848E-2</v>
      </c>
      <c r="L148" s="822">
        <f t="shared" ref="L148:L159" si="61">B148-K148</f>
        <v>0.12644009616682331</v>
      </c>
      <c r="M148" s="823">
        <f t="shared" ref="M148:M159" si="62">B148/K148</f>
        <v>2.7660031458525736</v>
      </c>
    </row>
    <row r="149" spans="1:13">
      <c r="A149" s="464" t="s">
        <v>18</v>
      </c>
      <c r="B149" s="811">
        <f t="shared" si="53"/>
        <v>0.21654773090890622</v>
      </c>
      <c r="C149" s="813">
        <f t="shared" si="53"/>
        <v>0.21372984991662036</v>
      </c>
      <c r="D149" s="813">
        <f t="shared" si="54"/>
        <v>2.8178809922858594E-3</v>
      </c>
      <c r="E149" s="813">
        <f t="shared" si="55"/>
        <v>1.013184311846872</v>
      </c>
      <c r="F149" s="811">
        <f t="shared" si="56"/>
        <v>0.22518296115593922</v>
      </c>
      <c r="G149" s="824">
        <f t="shared" si="56"/>
        <v>0.22402562733582487</v>
      </c>
      <c r="H149" s="833">
        <f t="shared" si="57"/>
        <v>1.1573338201143479E-3</v>
      </c>
      <c r="I149" s="834">
        <f t="shared" si="58"/>
        <v>-8.6352302470329989E-3</v>
      </c>
      <c r="J149" s="825">
        <f t="shared" si="59"/>
        <v>0.96165238167796763</v>
      </c>
      <c r="K149" s="815">
        <f t="shared" si="60"/>
        <v>0.24469644585811093</v>
      </c>
      <c r="L149" s="826">
        <f t="shared" si="61"/>
        <v>-2.8148714949204706E-2</v>
      </c>
      <c r="M149" s="827">
        <f t="shared" si="62"/>
        <v>0.88496475765926352</v>
      </c>
    </row>
    <row r="150" spans="1:13">
      <c r="A150" s="463" t="s">
        <v>19</v>
      </c>
      <c r="B150" s="429">
        <f t="shared" si="53"/>
        <v>0.31077231483435319</v>
      </c>
      <c r="C150" s="363">
        <f t="shared" si="53"/>
        <v>0.30556432102661202</v>
      </c>
      <c r="D150" s="363">
        <f t="shared" si="54"/>
        <v>5.2079938077411736E-3</v>
      </c>
      <c r="E150" s="363">
        <f t="shared" si="55"/>
        <v>1.0170438544338021</v>
      </c>
      <c r="F150" s="429">
        <f t="shared" si="56"/>
        <v>0.31333445058935261</v>
      </c>
      <c r="G150" s="258">
        <f t="shared" si="56"/>
        <v>0.30817259449213963</v>
      </c>
      <c r="H150" s="267">
        <f t="shared" si="57"/>
        <v>5.1618560972129801E-3</v>
      </c>
      <c r="I150" s="300">
        <f t="shared" si="58"/>
        <v>-2.5621357549994173E-3</v>
      </c>
      <c r="J150" s="259">
        <f t="shared" si="59"/>
        <v>0.9918230001514986</v>
      </c>
      <c r="K150" s="431">
        <f t="shared" si="60"/>
        <v>0.35627784759511022</v>
      </c>
      <c r="L150" s="447">
        <f t="shared" si="61"/>
        <v>-4.5505532760757028E-2</v>
      </c>
      <c r="M150" s="417">
        <f t="shared" si="62"/>
        <v>0.8722751552814153</v>
      </c>
    </row>
    <row r="151" spans="1:13" s="3" customFormat="1">
      <c r="A151" s="465" t="s">
        <v>20</v>
      </c>
      <c r="B151" s="467">
        <f t="shared" si="53"/>
        <v>0.64324034334763946</v>
      </c>
      <c r="C151" s="369">
        <f t="shared" si="53"/>
        <v>0.60979971387696708</v>
      </c>
      <c r="D151" s="369">
        <f t="shared" si="54"/>
        <v>3.3440629470672389E-2</v>
      </c>
      <c r="E151" s="369">
        <f t="shared" si="55"/>
        <v>1.0548387096774194</v>
      </c>
      <c r="F151" s="467">
        <f t="shared" si="56"/>
        <v>0.73415730337078655</v>
      </c>
      <c r="G151" s="260">
        <f t="shared" si="56"/>
        <v>0.67588325652841785</v>
      </c>
      <c r="H151" s="272">
        <f t="shared" si="57"/>
        <v>5.8274046842368699E-2</v>
      </c>
      <c r="I151" s="301">
        <f t="shared" si="58"/>
        <v>-9.0916960023147086E-2</v>
      </c>
      <c r="J151" s="261">
        <f t="shared" si="59"/>
        <v>0.87616147165503377</v>
      </c>
      <c r="K151" s="433">
        <f t="shared" si="60"/>
        <v>0.64655486693401387</v>
      </c>
      <c r="L151" s="449">
        <f t="shared" si="61"/>
        <v>-3.3145235863744071E-3</v>
      </c>
      <c r="M151" s="419">
        <f t="shared" si="62"/>
        <v>0.99487356177196218</v>
      </c>
    </row>
    <row r="152" spans="1:13" s="3" customFormat="1">
      <c r="A152" s="465" t="s">
        <v>24</v>
      </c>
      <c r="B152" s="467">
        <f t="shared" si="53"/>
        <v>0.18688118811881185</v>
      </c>
      <c r="C152" s="369">
        <f t="shared" si="53"/>
        <v>0.1962401055408971</v>
      </c>
      <c r="D152" s="369">
        <f t="shared" si="54"/>
        <v>-9.35891742208525E-3</v>
      </c>
      <c r="E152" s="369">
        <f t="shared" si="55"/>
        <v>0.952308844329811</v>
      </c>
      <c r="F152" s="467">
        <f t="shared" si="56"/>
        <v>0.18662771827328789</v>
      </c>
      <c r="G152" s="260">
        <f t="shared" si="56"/>
        <v>0.19788593903638152</v>
      </c>
      <c r="H152" s="272">
        <f t="shared" si="57"/>
        <v>-1.1258220763093629E-2</v>
      </c>
      <c r="I152" s="301">
        <f t="shared" si="58"/>
        <v>2.5346984552396257E-4</v>
      </c>
      <c r="J152" s="261">
        <f t="shared" si="59"/>
        <v>1.0013581575548858</v>
      </c>
      <c r="K152" s="433">
        <f t="shared" si="60"/>
        <v>0.24740532959326789</v>
      </c>
      <c r="L152" s="449">
        <f t="shared" si="61"/>
        <v>-6.0524141474456034E-2</v>
      </c>
      <c r="M152" s="419">
        <f t="shared" si="62"/>
        <v>0.75536443950517485</v>
      </c>
    </row>
    <row r="153" spans="1:13" s="3" customFormat="1">
      <c r="A153" s="334" t="s">
        <v>46</v>
      </c>
      <c r="B153" s="468">
        <f t="shared" si="53"/>
        <v>2.9204431017119836E-2</v>
      </c>
      <c r="C153" s="372">
        <f t="shared" si="53"/>
        <v>1.5105740181268881E-2</v>
      </c>
      <c r="D153" s="372">
        <f t="shared" si="54"/>
        <v>1.4098690835850955E-2</v>
      </c>
      <c r="E153" s="372">
        <f t="shared" si="55"/>
        <v>1.9333333333333333</v>
      </c>
      <c r="F153" s="468">
        <f t="shared" si="56"/>
        <v>4.0877367896311065E-2</v>
      </c>
      <c r="G153" s="262">
        <f t="shared" si="56"/>
        <v>2.7916251246261219E-2</v>
      </c>
      <c r="H153" s="276">
        <f t="shared" si="57"/>
        <v>1.2961116650049846E-2</v>
      </c>
      <c r="I153" s="302">
        <f t="shared" si="58"/>
        <v>-1.1672936879191229E-2</v>
      </c>
      <c r="J153" s="255">
        <f t="shared" si="59"/>
        <v>0.71444010512612677</v>
      </c>
      <c r="K153" s="434">
        <f t="shared" si="60"/>
        <v>4.4265593561368215E-2</v>
      </c>
      <c r="L153" s="450">
        <f t="shared" si="61"/>
        <v>-1.5061162544248378E-2</v>
      </c>
      <c r="M153" s="420">
        <f t="shared" si="62"/>
        <v>0.65975464615947987</v>
      </c>
    </row>
    <row r="154" spans="1:13">
      <c r="A154" s="463" t="s">
        <v>23</v>
      </c>
      <c r="B154" s="429">
        <f t="shared" si="53"/>
        <v>0.15803704204407193</v>
      </c>
      <c r="C154" s="363">
        <f t="shared" si="53"/>
        <v>0.1576407506702413</v>
      </c>
      <c r="D154" s="363">
        <f t="shared" si="54"/>
        <v>3.9629137383062618E-4</v>
      </c>
      <c r="E154" s="363">
        <f t="shared" si="55"/>
        <v>1.0025138891571228</v>
      </c>
      <c r="F154" s="429">
        <f t="shared" si="56"/>
        <v>6.1000267972423208E-2</v>
      </c>
      <c r="G154" s="258">
        <f t="shared" si="56"/>
        <v>0.1813766891891892</v>
      </c>
      <c r="H154" s="267">
        <f t="shared" si="57"/>
        <v>-0.12037642121676599</v>
      </c>
      <c r="I154" s="300">
        <f t="shared" si="58"/>
        <v>9.7036774071648721E-2</v>
      </c>
      <c r="J154" s="259">
        <f t="shared" si="59"/>
        <v>2.590759799867056</v>
      </c>
      <c r="K154" s="431">
        <f t="shared" si="60"/>
        <v>0.16806105973873478</v>
      </c>
      <c r="L154" s="447">
        <f t="shared" si="61"/>
        <v>-1.0024017694662851E-2</v>
      </c>
      <c r="M154" s="417">
        <f t="shared" si="62"/>
        <v>0.94035490606660432</v>
      </c>
    </row>
    <row r="155" spans="1:13" s="96" customFormat="1">
      <c r="A155" s="463" t="s">
        <v>25</v>
      </c>
      <c r="B155" s="429">
        <f t="shared" si="53"/>
        <v>0.18753387533875343</v>
      </c>
      <c r="C155" s="363">
        <f t="shared" si="53"/>
        <v>0.18520499108734406</v>
      </c>
      <c r="D155" s="363">
        <f t="shared" si="54"/>
        <v>2.3288842514093688E-3</v>
      </c>
      <c r="E155" s="363">
        <f t="shared" si="55"/>
        <v>1.0125746300773883</v>
      </c>
      <c r="F155" s="429">
        <f t="shared" si="56"/>
        <v>0.21160731109854911</v>
      </c>
      <c r="G155" s="258">
        <f t="shared" si="56"/>
        <v>0.21921389226029317</v>
      </c>
      <c r="H155" s="267">
        <f t="shared" si="57"/>
        <v>-7.6065811617440637E-3</v>
      </c>
      <c r="I155" s="300">
        <f t="shared" si="58"/>
        <v>-2.4073435759795675E-2</v>
      </c>
      <c r="J155" s="259">
        <f t="shared" si="59"/>
        <v>0.88623533074155336</v>
      </c>
      <c r="K155" s="431">
        <f t="shared" si="60"/>
        <v>0.19813429209989311</v>
      </c>
      <c r="L155" s="447">
        <f t="shared" si="61"/>
        <v>-1.060041676113968E-2</v>
      </c>
      <c r="M155" s="417">
        <f t="shared" si="62"/>
        <v>0.94649882840172217</v>
      </c>
    </row>
    <row r="156" spans="1:13" s="555" customFormat="1">
      <c r="A156" s="555" t="s">
        <v>97</v>
      </c>
      <c r="B156" s="556">
        <f>(B127-B135)/(B87-B95)</f>
        <v>0.36095870632399651</v>
      </c>
      <c r="C156" s="557">
        <f>(C127-C135)/(C87-C95)</f>
        <v>0.35257100273246667</v>
      </c>
      <c r="D156" s="557">
        <f t="shared" si="54"/>
        <v>8.3877035915298492E-3</v>
      </c>
      <c r="E156" s="557">
        <f t="shared" si="55"/>
        <v>1.0237901118541348</v>
      </c>
      <c r="F156" s="556">
        <f>(F127-F135)/(F87-F95)</f>
        <v>0.3129004329004329</v>
      </c>
      <c r="G156" s="558">
        <f>(G127-G135)/(G87-G95)</f>
        <v>0.31288769357567348</v>
      </c>
      <c r="H156" s="559">
        <f>F156-G156</f>
        <v>1.2739324759425408E-5</v>
      </c>
      <c r="I156" s="558">
        <f>B156-F156</f>
        <v>4.8058273423563613E-2</v>
      </c>
      <c r="J156" s="559">
        <f>B156/F156</f>
        <v>1.1535896674162036</v>
      </c>
      <c r="K156" s="556">
        <f>(K127-K135)/(K87-K95)</f>
        <v>0.33747677607714771</v>
      </c>
      <c r="L156" s="561">
        <f>B156-K156</f>
        <v>2.3481930246848803E-2</v>
      </c>
      <c r="M156" s="562">
        <f>B156/K156</f>
        <v>1.0695808775934281</v>
      </c>
    </row>
    <row r="157" spans="1:13" s="3" customFormat="1">
      <c r="A157" s="465" t="s">
        <v>54</v>
      </c>
      <c r="B157" s="467">
        <f t="shared" ref="B157:C159" si="63">B138/(B98+B38)</f>
        <v>7.6549865229110503E-2</v>
      </c>
      <c r="C157" s="369">
        <f t="shared" si="63"/>
        <v>7.6712328767123278E-2</v>
      </c>
      <c r="D157" s="369">
        <f t="shared" si="54"/>
        <v>-1.624635380127748E-4</v>
      </c>
      <c r="E157" s="369">
        <f t="shared" si="55"/>
        <v>0.99788217173661919</v>
      </c>
      <c r="F157" s="467">
        <f t="shared" ref="F157:G159" si="64">F138/(F98+F38)</f>
        <v>8.7344028520499092E-2</v>
      </c>
      <c r="G157" s="260">
        <f t="shared" si="64"/>
        <v>6.3576945929887108E-2</v>
      </c>
      <c r="H157" s="272">
        <f t="shared" si="57"/>
        <v>2.3767082590611985E-2</v>
      </c>
      <c r="I157" s="301">
        <f t="shared" si="58"/>
        <v>-1.0794163291388589E-2</v>
      </c>
      <c r="J157" s="261">
        <f t="shared" si="59"/>
        <v>0.87641784476593876</v>
      </c>
      <c r="K157" s="433">
        <f>K138/(K98+K38)</f>
        <v>6.9495694956949572E-2</v>
      </c>
      <c r="L157" s="449">
        <f t="shared" si="61"/>
        <v>7.0541702721609312E-3</v>
      </c>
      <c r="M157" s="419">
        <f t="shared" si="62"/>
        <v>1.1015051403764042</v>
      </c>
    </row>
    <row r="158" spans="1:13" s="3" customFormat="1">
      <c r="A158" s="465" t="s">
        <v>35</v>
      </c>
      <c r="B158" s="467">
        <f t="shared" si="63"/>
        <v>7.3863636363636367E-2</v>
      </c>
      <c r="C158" s="369">
        <f t="shared" si="63"/>
        <v>7.3863636363636367E-2</v>
      </c>
      <c r="D158" s="369">
        <f t="shared" si="54"/>
        <v>0</v>
      </c>
      <c r="E158" s="369">
        <f t="shared" si="55"/>
        <v>1</v>
      </c>
      <c r="F158" s="467">
        <f t="shared" si="64"/>
        <v>5.9829059829059832E-2</v>
      </c>
      <c r="G158" s="260">
        <f t="shared" si="64"/>
        <v>5.9829059829059832E-2</v>
      </c>
      <c r="H158" s="272">
        <f t="shared" si="57"/>
        <v>0</v>
      </c>
      <c r="I158" s="301">
        <f t="shared" si="58"/>
        <v>1.4034576534576536E-2</v>
      </c>
      <c r="J158" s="261">
        <f t="shared" si="59"/>
        <v>1.2345779220779221</v>
      </c>
      <c r="K158" s="433">
        <f>K139/(K99+K39)</f>
        <v>6.358381502890173E-2</v>
      </c>
      <c r="L158" s="449">
        <f t="shared" si="61"/>
        <v>1.0279821334734637E-2</v>
      </c>
      <c r="M158" s="419">
        <f t="shared" si="62"/>
        <v>1.1616735537190084</v>
      </c>
    </row>
    <row r="159" spans="1:13" s="3" customFormat="1">
      <c r="A159" s="334" t="s">
        <v>36</v>
      </c>
      <c r="B159" s="468">
        <f t="shared" si="63"/>
        <v>1.9083969465648856E-2</v>
      </c>
      <c r="C159" s="372">
        <f t="shared" si="63"/>
        <v>3.0534351145038167E-2</v>
      </c>
      <c r="D159" s="372">
        <f t="shared" si="54"/>
        <v>-1.1450381679389311E-2</v>
      </c>
      <c r="E159" s="372">
        <f t="shared" si="55"/>
        <v>0.625</v>
      </c>
      <c r="F159" s="468">
        <f t="shared" si="64"/>
        <v>3.1746031746031744E-2</v>
      </c>
      <c r="G159" s="262">
        <f t="shared" si="64"/>
        <v>3.1746031746031744E-2</v>
      </c>
      <c r="H159" s="276">
        <f t="shared" si="57"/>
        <v>0</v>
      </c>
      <c r="I159" s="302">
        <f t="shared" si="58"/>
        <v>-1.2662062280382889E-2</v>
      </c>
      <c r="J159" s="255">
        <f t="shared" si="59"/>
        <v>0.60114503816793896</v>
      </c>
      <c r="K159" s="434">
        <f>K140/(K100+K40)</f>
        <v>3.4482758620689662E-2</v>
      </c>
      <c r="L159" s="450">
        <f t="shared" si="61"/>
        <v>-1.5398789155040806E-2</v>
      </c>
      <c r="M159" s="420">
        <f t="shared" si="62"/>
        <v>0.55343511450381666</v>
      </c>
    </row>
  </sheetData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USDA Reports vs Trade Estimates</vt:lpstr>
      <vt:lpstr>World Wheat S-D</vt:lpstr>
      <vt:lpstr>World Coarse Grain S-D</vt:lpstr>
      <vt:lpstr>World Corn S-D</vt:lpstr>
      <vt:lpstr>World Soybean S-D</vt:lpstr>
    </vt:vector>
  </TitlesOfParts>
  <Company>Midstate Mills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dbaldwin</dc:creator>
  <cp:lastModifiedBy>Dan O'Brien</cp:lastModifiedBy>
  <cp:lastPrinted>2016-01-12T21:51:17Z</cp:lastPrinted>
  <dcterms:created xsi:type="dcterms:W3CDTF">2007-09-11T14:34:55Z</dcterms:created>
  <dcterms:modified xsi:type="dcterms:W3CDTF">2018-09-12T20:10:08Z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