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gEcon1-Grain Marketing &amp; Risk Mgmt\Grain Mkt Analysis &amp; Outlook\Grain Mkt Outlook 2007+\Grain Market Outlook Resources - Materials\"/>
    </mc:Choice>
  </mc:AlternateContent>
  <bookViews>
    <workbookView xWindow="-48" yWindow="5832" windowWidth="20736" windowHeight="5208"/>
  </bookViews>
  <sheets>
    <sheet name="USDA Reports vs Trade Estimates" sheetId="6" r:id="rId1"/>
    <sheet name="World Wheat S-D" sheetId="7" r:id="rId2"/>
    <sheet name="World Corn S-D" sheetId="13" r:id="rId3"/>
    <sheet name="World Coarse Grain S-D" sheetId="11" r:id="rId4"/>
    <sheet name="World Soybean S-D" sheetId="12" r:id="rId5"/>
  </sheets>
  <calcPr calcId="162913"/>
</workbook>
</file>

<file path=xl/calcChain.xml><?xml version="1.0" encoding="utf-8"?>
<calcChain xmlns="http://schemas.openxmlformats.org/spreadsheetml/2006/main">
  <c r="B16" i="12" l="1"/>
  <c r="K32" i="6"/>
  <c r="B18" i="6"/>
  <c r="B19" i="6" s="1"/>
  <c r="F56" i="12" l="1"/>
  <c r="F197" i="11"/>
  <c r="F203" i="11"/>
  <c r="F204" i="11"/>
  <c r="F205" i="11"/>
  <c r="F206" i="11"/>
  <c r="F207" i="11"/>
  <c r="F208" i="11"/>
  <c r="F209" i="11"/>
  <c r="F210" i="11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5" i="13"/>
  <c r="G156" i="13"/>
  <c r="G157" i="13"/>
  <c r="G153" i="13" l="1"/>
  <c r="G154" i="13"/>
  <c r="K148" i="7" l="1"/>
  <c r="K149" i="7"/>
  <c r="K150" i="7"/>
  <c r="K151" i="7"/>
  <c r="K152" i="7"/>
  <c r="K153" i="7"/>
  <c r="K154" i="7"/>
  <c r="K155" i="7"/>
  <c r="K156" i="7"/>
  <c r="K157" i="7"/>
  <c r="K158" i="7"/>
  <c r="K161" i="7"/>
  <c r="K162" i="7"/>
  <c r="K163" i="7"/>
  <c r="K164" i="7"/>
  <c r="K165" i="7"/>
  <c r="K166" i="7"/>
  <c r="K167" i="7"/>
  <c r="K168" i="7"/>
  <c r="K169" i="7"/>
  <c r="F148" i="7"/>
  <c r="F149" i="7"/>
  <c r="F150" i="7"/>
  <c r="F151" i="7"/>
  <c r="F152" i="7"/>
  <c r="F153" i="7"/>
  <c r="F154" i="7"/>
  <c r="F155" i="7"/>
  <c r="F156" i="7"/>
  <c r="F157" i="7"/>
  <c r="F158" i="7"/>
  <c r="F161" i="7"/>
  <c r="F162" i="7"/>
  <c r="F163" i="7"/>
  <c r="F164" i="7"/>
  <c r="F165" i="7"/>
  <c r="F166" i="7"/>
  <c r="F167" i="7"/>
  <c r="F168" i="7"/>
  <c r="F169" i="7"/>
  <c r="K18" i="7"/>
  <c r="K19" i="7"/>
  <c r="K29" i="7"/>
  <c r="F18" i="7"/>
  <c r="F19" i="7"/>
  <c r="F29" i="7"/>
  <c r="M32" i="6"/>
  <c r="M28" i="6"/>
  <c r="M30" i="6"/>
  <c r="M26" i="6"/>
  <c r="B127" i="13" l="1"/>
  <c r="B128" i="13"/>
  <c r="B131" i="13"/>
  <c r="B179" i="13" l="1"/>
  <c r="B75" i="13" l="1"/>
  <c r="B76" i="13"/>
  <c r="B7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57" i="13"/>
  <c r="C156" i="13"/>
  <c r="C155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54" i="13" l="1"/>
  <c r="C153" i="13"/>
  <c r="K159" i="12" l="1"/>
  <c r="G159" i="12"/>
  <c r="F159" i="12"/>
  <c r="C159" i="12"/>
  <c r="B159" i="12"/>
  <c r="K158" i="12"/>
  <c r="G158" i="12"/>
  <c r="F158" i="12"/>
  <c r="C158" i="12"/>
  <c r="B158" i="12"/>
  <c r="K157" i="12"/>
  <c r="G157" i="12"/>
  <c r="F157" i="12"/>
  <c r="C157" i="12"/>
  <c r="B157" i="12"/>
  <c r="M157" i="12" s="1"/>
  <c r="K156" i="12"/>
  <c r="G156" i="12"/>
  <c r="F156" i="12"/>
  <c r="H156" i="12" s="1"/>
  <c r="C156" i="12"/>
  <c r="B156" i="12"/>
  <c r="K155" i="12"/>
  <c r="G155" i="12"/>
  <c r="F155" i="12"/>
  <c r="C155" i="12"/>
  <c r="B155" i="12"/>
  <c r="K154" i="12"/>
  <c r="G154" i="12"/>
  <c r="F154" i="12"/>
  <c r="C154" i="12"/>
  <c r="B154" i="12"/>
  <c r="K153" i="12"/>
  <c r="G153" i="12"/>
  <c r="F153" i="12"/>
  <c r="C153" i="12"/>
  <c r="B153" i="12"/>
  <c r="K152" i="12"/>
  <c r="G152" i="12"/>
  <c r="F152" i="12"/>
  <c r="C152" i="12"/>
  <c r="B152" i="12"/>
  <c r="K151" i="12"/>
  <c r="G151" i="12"/>
  <c r="F151" i="12"/>
  <c r="C151" i="12"/>
  <c r="B151" i="12"/>
  <c r="M151" i="12" s="1"/>
  <c r="K150" i="12"/>
  <c r="G150" i="12"/>
  <c r="F150" i="12"/>
  <c r="C150" i="12"/>
  <c r="B150" i="12"/>
  <c r="K149" i="12"/>
  <c r="G149" i="12"/>
  <c r="F149" i="12"/>
  <c r="C149" i="12"/>
  <c r="B149" i="12"/>
  <c r="K148" i="12"/>
  <c r="G148" i="12"/>
  <c r="F148" i="12"/>
  <c r="C148" i="12"/>
  <c r="B148" i="12"/>
  <c r="K147" i="12"/>
  <c r="G147" i="12"/>
  <c r="F147" i="12"/>
  <c r="C147" i="12"/>
  <c r="B147" i="12"/>
  <c r="M140" i="12"/>
  <c r="L140" i="12"/>
  <c r="J140" i="12"/>
  <c r="I140" i="12"/>
  <c r="H140" i="12"/>
  <c r="E140" i="12"/>
  <c r="D140" i="12"/>
  <c r="M139" i="12"/>
  <c r="L139" i="12"/>
  <c r="J139" i="12"/>
  <c r="I139" i="12"/>
  <c r="H139" i="12"/>
  <c r="E139" i="12"/>
  <c r="D139" i="12"/>
  <c r="M138" i="12"/>
  <c r="L138" i="12"/>
  <c r="J138" i="12"/>
  <c r="I138" i="12"/>
  <c r="H138" i="12"/>
  <c r="E138" i="12"/>
  <c r="D138" i="12"/>
  <c r="K137" i="12"/>
  <c r="F137" i="12"/>
  <c r="H137" i="12" s="1"/>
  <c r="B137" i="12"/>
  <c r="E137" i="12" s="1"/>
  <c r="K136" i="12"/>
  <c r="F136" i="12"/>
  <c r="H136" i="12" s="1"/>
  <c r="B136" i="12"/>
  <c r="E136" i="12" s="1"/>
  <c r="M135" i="12"/>
  <c r="L135" i="12"/>
  <c r="J135" i="12"/>
  <c r="I135" i="12"/>
  <c r="H135" i="12"/>
  <c r="E135" i="12"/>
  <c r="D135" i="12"/>
  <c r="M134" i="12"/>
  <c r="L134" i="12"/>
  <c r="J134" i="12"/>
  <c r="I134" i="12"/>
  <c r="H134" i="12"/>
  <c r="E134" i="12"/>
  <c r="D134" i="12"/>
  <c r="M133" i="12"/>
  <c r="L133" i="12"/>
  <c r="J133" i="12"/>
  <c r="I133" i="12"/>
  <c r="H133" i="12"/>
  <c r="E133" i="12"/>
  <c r="D133" i="12"/>
  <c r="M132" i="12"/>
  <c r="L132" i="12"/>
  <c r="J132" i="12"/>
  <c r="I132" i="12"/>
  <c r="H132" i="12"/>
  <c r="E132" i="12"/>
  <c r="D132" i="12"/>
  <c r="M131" i="12"/>
  <c r="L131" i="12"/>
  <c r="J131" i="12"/>
  <c r="I131" i="12"/>
  <c r="H131" i="12"/>
  <c r="E131" i="12"/>
  <c r="D131" i="12"/>
  <c r="M130" i="12"/>
  <c r="L130" i="12"/>
  <c r="J130" i="12"/>
  <c r="I130" i="12"/>
  <c r="H130" i="12"/>
  <c r="E130" i="12"/>
  <c r="D130" i="12"/>
  <c r="M129" i="12"/>
  <c r="L129" i="12"/>
  <c r="J129" i="12"/>
  <c r="I129" i="12"/>
  <c r="H129" i="12"/>
  <c r="E129" i="12"/>
  <c r="D129" i="12"/>
  <c r="M128" i="12"/>
  <c r="L128" i="12"/>
  <c r="J128" i="12"/>
  <c r="I128" i="12"/>
  <c r="H128" i="12"/>
  <c r="E128" i="12"/>
  <c r="D128" i="12"/>
  <c r="M127" i="12"/>
  <c r="L127" i="12"/>
  <c r="J127" i="12"/>
  <c r="I127" i="12"/>
  <c r="H127" i="12"/>
  <c r="E127" i="12"/>
  <c r="D127" i="12"/>
  <c r="K120" i="12"/>
  <c r="G120" i="12"/>
  <c r="F120" i="12"/>
  <c r="H120" i="12" s="1"/>
  <c r="C120" i="12"/>
  <c r="B120" i="12"/>
  <c r="M120" i="12" s="1"/>
  <c r="K119" i="12"/>
  <c r="G119" i="12"/>
  <c r="F119" i="12"/>
  <c r="C119" i="12"/>
  <c r="B119" i="12"/>
  <c r="I119" i="12" s="1"/>
  <c r="K118" i="12"/>
  <c r="G118" i="12"/>
  <c r="F118" i="12"/>
  <c r="C118" i="12"/>
  <c r="B118" i="12"/>
  <c r="K115" i="12"/>
  <c r="G115" i="12"/>
  <c r="F115" i="12"/>
  <c r="C115" i="12"/>
  <c r="B115" i="12"/>
  <c r="M115" i="12" s="1"/>
  <c r="K114" i="12"/>
  <c r="G114" i="12"/>
  <c r="F114" i="12"/>
  <c r="C114" i="12"/>
  <c r="B114" i="12"/>
  <c r="K113" i="12"/>
  <c r="G113" i="12"/>
  <c r="F113" i="12"/>
  <c r="C113" i="12"/>
  <c r="B113" i="12"/>
  <c r="K112" i="12"/>
  <c r="G112" i="12"/>
  <c r="F112" i="12"/>
  <c r="C112" i="12"/>
  <c r="B112" i="12"/>
  <c r="K111" i="12"/>
  <c r="G111" i="12"/>
  <c r="F111" i="12"/>
  <c r="C111" i="12"/>
  <c r="B111" i="12"/>
  <c r="K110" i="12"/>
  <c r="G110" i="12"/>
  <c r="F110" i="12"/>
  <c r="C110" i="12"/>
  <c r="B110" i="12"/>
  <c r="K109" i="12"/>
  <c r="G109" i="12"/>
  <c r="F109" i="12"/>
  <c r="C109" i="12"/>
  <c r="B109" i="12"/>
  <c r="K108" i="12"/>
  <c r="G108" i="12"/>
  <c r="F108" i="12"/>
  <c r="H108" i="12" s="1"/>
  <c r="C108" i="12"/>
  <c r="B108" i="12"/>
  <c r="K107" i="12"/>
  <c r="K116" i="12" s="1"/>
  <c r="G107" i="12"/>
  <c r="F107" i="12"/>
  <c r="C107" i="12"/>
  <c r="C116" i="12" s="1"/>
  <c r="B107" i="12"/>
  <c r="M100" i="12"/>
  <c r="L100" i="12"/>
  <c r="J100" i="12"/>
  <c r="I100" i="12"/>
  <c r="H100" i="12"/>
  <c r="E100" i="12"/>
  <c r="D100" i="12"/>
  <c r="M99" i="12"/>
  <c r="L99" i="12"/>
  <c r="J99" i="12"/>
  <c r="I99" i="12"/>
  <c r="H99" i="12"/>
  <c r="E99" i="12"/>
  <c r="D99" i="12"/>
  <c r="M98" i="12"/>
  <c r="L98" i="12"/>
  <c r="J98" i="12"/>
  <c r="I98" i="12"/>
  <c r="H98" i="12"/>
  <c r="E98" i="12"/>
  <c r="D98" i="12"/>
  <c r="K97" i="12"/>
  <c r="F97" i="12"/>
  <c r="H97" i="12" s="1"/>
  <c r="B97" i="12"/>
  <c r="E97" i="12" s="1"/>
  <c r="K96" i="12"/>
  <c r="F96" i="12"/>
  <c r="H96" i="12" s="1"/>
  <c r="B96" i="12"/>
  <c r="E96" i="12" s="1"/>
  <c r="M95" i="12"/>
  <c r="L95" i="12"/>
  <c r="J95" i="12"/>
  <c r="I95" i="12"/>
  <c r="H95" i="12"/>
  <c r="E95" i="12"/>
  <c r="D95" i="12"/>
  <c r="M94" i="12"/>
  <c r="L94" i="12"/>
  <c r="J94" i="12"/>
  <c r="I94" i="12"/>
  <c r="H94" i="12"/>
  <c r="E94" i="12"/>
  <c r="D94" i="12"/>
  <c r="M93" i="12"/>
  <c r="L93" i="12"/>
  <c r="J93" i="12"/>
  <c r="I93" i="12"/>
  <c r="H93" i="12"/>
  <c r="E93" i="12"/>
  <c r="D93" i="12"/>
  <c r="M92" i="12"/>
  <c r="L92" i="12"/>
  <c r="J92" i="12"/>
  <c r="I92" i="12"/>
  <c r="H92" i="12"/>
  <c r="E92" i="12"/>
  <c r="D92" i="12"/>
  <c r="M91" i="12"/>
  <c r="L91" i="12"/>
  <c r="J91" i="12"/>
  <c r="I91" i="12"/>
  <c r="H91" i="12"/>
  <c r="E91" i="12"/>
  <c r="D91" i="12"/>
  <c r="M90" i="12"/>
  <c r="L90" i="12"/>
  <c r="J90" i="12"/>
  <c r="I90" i="12"/>
  <c r="H90" i="12"/>
  <c r="E90" i="12"/>
  <c r="D90" i="12"/>
  <c r="M89" i="12"/>
  <c r="L89" i="12"/>
  <c r="J89" i="12"/>
  <c r="I89" i="12"/>
  <c r="H89" i="12"/>
  <c r="E89" i="12"/>
  <c r="D89" i="12"/>
  <c r="M88" i="12"/>
  <c r="L88" i="12"/>
  <c r="J88" i="12"/>
  <c r="I88" i="12"/>
  <c r="H88" i="12"/>
  <c r="E88" i="12"/>
  <c r="D88" i="12"/>
  <c r="M87" i="12"/>
  <c r="L87" i="12"/>
  <c r="J87" i="12"/>
  <c r="I87" i="12"/>
  <c r="H87" i="12"/>
  <c r="E87" i="12"/>
  <c r="D87" i="12"/>
  <c r="M80" i="12"/>
  <c r="L80" i="12"/>
  <c r="J80" i="12"/>
  <c r="I80" i="12"/>
  <c r="H80" i="12"/>
  <c r="E80" i="12"/>
  <c r="D80" i="12"/>
  <c r="M79" i="12"/>
  <c r="L79" i="12"/>
  <c r="J79" i="12"/>
  <c r="I79" i="12"/>
  <c r="H79" i="12"/>
  <c r="E79" i="12"/>
  <c r="D79" i="12"/>
  <c r="M78" i="12"/>
  <c r="L78" i="12"/>
  <c r="J78" i="12"/>
  <c r="I78" i="12"/>
  <c r="H78" i="12"/>
  <c r="E78" i="12"/>
  <c r="D78" i="12"/>
  <c r="K77" i="12"/>
  <c r="F77" i="12"/>
  <c r="H77" i="12" s="1"/>
  <c r="B77" i="12"/>
  <c r="E77" i="12" s="1"/>
  <c r="K76" i="12"/>
  <c r="F76" i="12"/>
  <c r="H76" i="12" s="1"/>
  <c r="B76" i="12"/>
  <c r="E76" i="12" s="1"/>
  <c r="M75" i="12"/>
  <c r="L75" i="12"/>
  <c r="J75" i="12"/>
  <c r="I75" i="12"/>
  <c r="H75" i="12"/>
  <c r="E75" i="12"/>
  <c r="D75" i="12"/>
  <c r="M74" i="12"/>
  <c r="L74" i="12"/>
  <c r="J74" i="12"/>
  <c r="I74" i="12"/>
  <c r="H74" i="12"/>
  <c r="E74" i="12"/>
  <c r="D74" i="12"/>
  <c r="M73" i="12"/>
  <c r="L73" i="12"/>
  <c r="J73" i="12"/>
  <c r="I73" i="12"/>
  <c r="H73" i="12"/>
  <c r="E73" i="12"/>
  <c r="D73" i="12"/>
  <c r="M72" i="12"/>
  <c r="L72" i="12"/>
  <c r="J72" i="12"/>
  <c r="I72" i="12"/>
  <c r="H72" i="12"/>
  <c r="E72" i="12"/>
  <c r="D72" i="12"/>
  <c r="M71" i="12"/>
  <c r="L71" i="12"/>
  <c r="J71" i="12"/>
  <c r="I71" i="12"/>
  <c r="H71" i="12"/>
  <c r="E71" i="12"/>
  <c r="D71" i="12"/>
  <c r="M70" i="12"/>
  <c r="L70" i="12"/>
  <c r="J70" i="12"/>
  <c r="I70" i="12"/>
  <c r="H70" i="12"/>
  <c r="E70" i="12"/>
  <c r="D70" i="12"/>
  <c r="M69" i="12"/>
  <c r="L69" i="12"/>
  <c r="J69" i="12"/>
  <c r="I69" i="12"/>
  <c r="H69" i="12"/>
  <c r="E69" i="12"/>
  <c r="D69" i="12"/>
  <c r="M68" i="12"/>
  <c r="L68" i="12"/>
  <c r="J68" i="12"/>
  <c r="I68" i="12"/>
  <c r="H68" i="12"/>
  <c r="E68" i="12"/>
  <c r="D68" i="12"/>
  <c r="M67" i="12"/>
  <c r="L67" i="12"/>
  <c r="J67" i="12"/>
  <c r="I67" i="12"/>
  <c r="H67" i="12"/>
  <c r="E67" i="12"/>
  <c r="D67" i="12"/>
  <c r="M60" i="12"/>
  <c r="L60" i="12"/>
  <c r="J60" i="12"/>
  <c r="I60" i="12"/>
  <c r="H60" i="12"/>
  <c r="E60" i="12"/>
  <c r="D60" i="12"/>
  <c r="M59" i="12"/>
  <c r="L59" i="12"/>
  <c r="J59" i="12"/>
  <c r="I59" i="12"/>
  <c r="H59" i="12"/>
  <c r="E59" i="12"/>
  <c r="D59" i="12"/>
  <c r="M58" i="12"/>
  <c r="L58" i="12"/>
  <c r="J58" i="12"/>
  <c r="I58" i="12"/>
  <c r="H58" i="12"/>
  <c r="E58" i="12"/>
  <c r="D58" i="12"/>
  <c r="K57" i="12"/>
  <c r="F57" i="12"/>
  <c r="H57" i="12" s="1"/>
  <c r="B57" i="12"/>
  <c r="E57" i="12" s="1"/>
  <c r="K56" i="12"/>
  <c r="H56" i="12"/>
  <c r="B56" i="12"/>
  <c r="E56" i="12" s="1"/>
  <c r="M55" i="12"/>
  <c r="L55" i="12"/>
  <c r="J55" i="12"/>
  <c r="I55" i="12"/>
  <c r="H55" i="12"/>
  <c r="E55" i="12"/>
  <c r="D55" i="12"/>
  <c r="M54" i="12"/>
  <c r="L54" i="12"/>
  <c r="J54" i="12"/>
  <c r="I54" i="12"/>
  <c r="H54" i="12"/>
  <c r="E54" i="12"/>
  <c r="D54" i="12"/>
  <c r="M53" i="12"/>
  <c r="L53" i="12"/>
  <c r="J53" i="12"/>
  <c r="I53" i="12"/>
  <c r="H53" i="12"/>
  <c r="E53" i="12"/>
  <c r="D53" i="12"/>
  <c r="M52" i="12"/>
  <c r="L52" i="12"/>
  <c r="J52" i="12"/>
  <c r="I52" i="12"/>
  <c r="H52" i="12"/>
  <c r="E52" i="12"/>
  <c r="D52" i="12"/>
  <c r="M51" i="12"/>
  <c r="L51" i="12"/>
  <c r="J51" i="12"/>
  <c r="I51" i="12"/>
  <c r="H51" i="12"/>
  <c r="E51" i="12"/>
  <c r="D51" i="12"/>
  <c r="M50" i="12"/>
  <c r="L50" i="12"/>
  <c r="J50" i="12"/>
  <c r="I50" i="12"/>
  <c r="H50" i="12"/>
  <c r="E50" i="12"/>
  <c r="D50" i="12"/>
  <c r="M49" i="12"/>
  <c r="L49" i="12"/>
  <c r="J49" i="12"/>
  <c r="I49" i="12"/>
  <c r="H49" i="12"/>
  <c r="E49" i="12"/>
  <c r="D49" i="12"/>
  <c r="M48" i="12"/>
  <c r="L48" i="12"/>
  <c r="J48" i="12"/>
  <c r="I48" i="12"/>
  <c r="H48" i="12"/>
  <c r="E48" i="12"/>
  <c r="D48" i="12"/>
  <c r="M47" i="12"/>
  <c r="L47" i="12"/>
  <c r="J47" i="12"/>
  <c r="I47" i="12"/>
  <c r="H47" i="12"/>
  <c r="E47" i="12"/>
  <c r="D47" i="12"/>
  <c r="M40" i="12"/>
  <c r="L40" i="12"/>
  <c r="J40" i="12"/>
  <c r="I40" i="12"/>
  <c r="H40" i="12"/>
  <c r="E40" i="12"/>
  <c r="D40" i="12"/>
  <c r="M39" i="12"/>
  <c r="L39" i="12"/>
  <c r="J39" i="12"/>
  <c r="I39" i="12"/>
  <c r="H39" i="12"/>
  <c r="E39" i="12"/>
  <c r="D39" i="12"/>
  <c r="M38" i="12"/>
  <c r="L38" i="12"/>
  <c r="J38" i="12"/>
  <c r="I38" i="12"/>
  <c r="H38" i="12"/>
  <c r="E38" i="12"/>
  <c r="D38" i="12"/>
  <c r="K37" i="12"/>
  <c r="F37" i="12"/>
  <c r="H37" i="12" s="1"/>
  <c r="B37" i="12"/>
  <c r="E37" i="12" s="1"/>
  <c r="K36" i="12"/>
  <c r="F36" i="12"/>
  <c r="H36" i="12" s="1"/>
  <c r="B36" i="12"/>
  <c r="E36" i="12" s="1"/>
  <c r="M35" i="12"/>
  <c r="L35" i="12"/>
  <c r="J35" i="12"/>
  <c r="I35" i="12"/>
  <c r="H35" i="12"/>
  <c r="E35" i="12"/>
  <c r="D35" i="12"/>
  <c r="M34" i="12"/>
  <c r="L34" i="12"/>
  <c r="J34" i="12"/>
  <c r="I34" i="12"/>
  <c r="H34" i="12"/>
  <c r="E34" i="12"/>
  <c r="D34" i="12"/>
  <c r="M33" i="12"/>
  <c r="L33" i="12"/>
  <c r="J33" i="12"/>
  <c r="I33" i="12"/>
  <c r="H33" i="12"/>
  <c r="E33" i="12"/>
  <c r="D33" i="12"/>
  <c r="M32" i="12"/>
  <c r="L32" i="12"/>
  <c r="J32" i="12"/>
  <c r="I32" i="12"/>
  <c r="H32" i="12"/>
  <c r="E32" i="12"/>
  <c r="D32" i="12"/>
  <c r="M31" i="12"/>
  <c r="L31" i="12"/>
  <c r="J31" i="12"/>
  <c r="I31" i="12"/>
  <c r="H31" i="12"/>
  <c r="E31" i="12"/>
  <c r="D31" i="12"/>
  <c r="M30" i="12"/>
  <c r="L30" i="12"/>
  <c r="J30" i="12"/>
  <c r="I30" i="12"/>
  <c r="H30" i="12"/>
  <c r="E30" i="12"/>
  <c r="D30" i="12"/>
  <c r="M29" i="12"/>
  <c r="L29" i="12"/>
  <c r="J29" i="12"/>
  <c r="I29" i="12"/>
  <c r="H29" i="12"/>
  <c r="E29" i="12"/>
  <c r="D29" i="12"/>
  <c r="M28" i="12"/>
  <c r="L28" i="12"/>
  <c r="J28" i="12"/>
  <c r="I28" i="12"/>
  <c r="H28" i="12"/>
  <c r="E28" i="12"/>
  <c r="D28" i="12"/>
  <c r="M27" i="12"/>
  <c r="L27" i="12"/>
  <c r="J27" i="12"/>
  <c r="I27" i="12"/>
  <c r="H27" i="12"/>
  <c r="E27" i="12"/>
  <c r="D27" i="12"/>
  <c r="M20" i="12"/>
  <c r="L20" i="12"/>
  <c r="J20" i="12"/>
  <c r="I20" i="12"/>
  <c r="H20" i="12"/>
  <c r="E20" i="12"/>
  <c r="D20" i="12"/>
  <c r="M19" i="12"/>
  <c r="L19" i="12"/>
  <c r="J19" i="12"/>
  <c r="I19" i="12"/>
  <c r="H19" i="12"/>
  <c r="E19" i="12"/>
  <c r="D19" i="12"/>
  <c r="M18" i="12"/>
  <c r="L18" i="12"/>
  <c r="J18" i="12"/>
  <c r="I18" i="12"/>
  <c r="H18" i="12"/>
  <c r="E18" i="12"/>
  <c r="D18" i="12"/>
  <c r="K17" i="12"/>
  <c r="F17" i="12"/>
  <c r="H17" i="12" s="1"/>
  <c r="B17" i="12"/>
  <c r="E17" i="12" s="1"/>
  <c r="K16" i="12"/>
  <c r="F16" i="12"/>
  <c r="H16" i="12" s="1"/>
  <c r="E16" i="12"/>
  <c r="M15" i="12"/>
  <c r="L15" i="12"/>
  <c r="J15" i="12"/>
  <c r="I15" i="12"/>
  <c r="H15" i="12"/>
  <c r="E15" i="12"/>
  <c r="D15" i="12"/>
  <c r="M14" i="12"/>
  <c r="L14" i="12"/>
  <c r="J14" i="12"/>
  <c r="I14" i="12"/>
  <c r="H14" i="12"/>
  <c r="E14" i="12"/>
  <c r="D14" i="12"/>
  <c r="M13" i="12"/>
  <c r="L13" i="12"/>
  <c r="J13" i="12"/>
  <c r="I13" i="12"/>
  <c r="H13" i="12"/>
  <c r="E13" i="12"/>
  <c r="D13" i="12"/>
  <c r="M12" i="12"/>
  <c r="L12" i="12"/>
  <c r="J12" i="12"/>
  <c r="I12" i="12"/>
  <c r="H12" i="12"/>
  <c r="E12" i="12"/>
  <c r="D12" i="12"/>
  <c r="M11" i="12"/>
  <c r="L11" i="12"/>
  <c r="J11" i="12"/>
  <c r="I11" i="12"/>
  <c r="H11" i="12"/>
  <c r="E11" i="12"/>
  <c r="D11" i="12"/>
  <c r="M10" i="12"/>
  <c r="L10" i="12"/>
  <c r="J10" i="12"/>
  <c r="I10" i="12"/>
  <c r="H10" i="12"/>
  <c r="E10" i="12"/>
  <c r="D10" i="12"/>
  <c r="M9" i="12"/>
  <c r="L9" i="12"/>
  <c r="J9" i="12"/>
  <c r="I9" i="12"/>
  <c r="H9" i="12"/>
  <c r="E9" i="12"/>
  <c r="D9" i="12"/>
  <c r="M8" i="12"/>
  <c r="L8" i="12"/>
  <c r="J8" i="12"/>
  <c r="I8" i="12"/>
  <c r="H8" i="12"/>
  <c r="E8" i="12"/>
  <c r="D8" i="12"/>
  <c r="M7" i="12"/>
  <c r="L7" i="12"/>
  <c r="J7" i="12"/>
  <c r="I7" i="12"/>
  <c r="H7" i="12"/>
  <c r="E7" i="12"/>
  <c r="D7" i="12"/>
  <c r="G224" i="11"/>
  <c r="C224" i="11"/>
  <c r="K223" i="11"/>
  <c r="G223" i="11"/>
  <c r="F223" i="11"/>
  <c r="C223" i="11"/>
  <c r="B223" i="11"/>
  <c r="K222" i="11"/>
  <c r="G222" i="11"/>
  <c r="F222" i="11"/>
  <c r="C222" i="11"/>
  <c r="B222" i="11"/>
  <c r="L222" i="11" s="1"/>
  <c r="K221" i="11"/>
  <c r="G221" i="11"/>
  <c r="F221" i="11"/>
  <c r="C221" i="11"/>
  <c r="B221" i="11"/>
  <c r="K220" i="11"/>
  <c r="G220" i="11"/>
  <c r="F220" i="11"/>
  <c r="C220" i="11"/>
  <c r="B220" i="11"/>
  <c r="K219" i="11"/>
  <c r="G219" i="11"/>
  <c r="F219" i="11"/>
  <c r="C219" i="11"/>
  <c r="B219" i="11"/>
  <c r="K218" i="11"/>
  <c r="G218" i="11"/>
  <c r="F218" i="11"/>
  <c r="I218" i="11" s="1"/>
  <c r="C218" i="11"/>
  <c r="B218" i="11"/>
  <c r="K217" i="11"/>
  <c r="G217" i="11"/>
  <c r="F217" i="11"/>
  <c r="C217" i="11"/>
  <c r="B217" i="11"/>
  <c r="K216" i="11"/>
  <c r="G216" i="11"/>
  <c r="F216" i="11"/>
  <c r="C216" i="11"/>
  <c r="B216" i="11"/>
  <c r="K215" i="11"/>
  <c r="G215" i="11"/>
  <c r="F215" i="11"/>
  <c r="C215" i="11"/>
  <c r="B215" i="11"/>
  <c r="K214" i="11"/>
  <c r="G214" i="11"/>
  <c r="F214" i="11"/>
  <c r="C214" i="11"/>
  <c r="B214" i="11"/>
  <c r="K213" i="11"/>
  <c r="G213" i="11"/>
  <c r="F213" i="11"/>
  <c r="C213" i="11"/>
  <c r="B213" i="11"/>
  <c r="I213" i="11" s="1"/>
  <c r="K212" i="11"/>
  <c r="G212" i="11"/>
  <c r="F212" i="11"/>
  <c r="C212" i="11"/>
  <c r="B212" i="11"/>
  <c r="K211" i="11"/>
  <c r="G211" i="11"/>
  <c r="F211" i="11"/>
  <c r="C211" i="11"/>
  <c r="B211" i="11"/>
  <c r="K210" i="11"/>
  <c r="G210" i="11"/>
  <c r="C210" i="11"/>
  <c r="B210" i="11"/>
  <c r="I210" i="11" s="1"/>
  <c r="K209" i="11"/>
  <c r="G209" i="11"/>
  <c r="C209" i="11"/>
  <c r="B209" i="11"/>
  <c r="K208" i="11"/>
  <c r="G208" i="11"/>
  <c r="C208" i="11"/>
  <c r="B208" i="11"/>
  <c r="I208" i="11" s="1"/>
  <c r="K207" i="11"/>
  <c r="G207" i="11"/>
  <c r="C207" i="11"/>
  <c r="B207" i="11"/>
  <c r="K206" i="11"/>
  <c r="G206" i="11"/>
  <c r="C206" i="11"/>
  <c r="B206" i="11"/>
  <c r="K205" i="11"/>
  <c r="G205" i="11"/>
  <c r="C205" i="11"/>
  <c r="B205" i="11"/>
  <c r="K204" i="11"/>
  <c r="G204" i="11"/>
  <c r="C204" i="11"/>
  <c r="B204" i="11"/>
  <c r="K203" i="11"/>
  <c r="G203" i="11"/>
  <c r="C203" i="11"/>
  <c r="B203" i="11"/>
  <c r="K197" i="11"/>
  <c r="B197" i="11"/>
  <c r="D197" i="11" s="1"/>
  <c r="M196" i="11"/>
  <c r="L196" i="11"/>
  <c r="J196" i="11"/>
  <c r="I196" i="11"/>
  <c r="H196" i="11"/>
  <c r="E196" i="11"/>
  <c r="D196" i="11"/>
  <c r="M195" i="11"/>
  <c r="L195" i="11"/>
  <c r="J195" i="11"/>
  <c r="I195" i="11"/>
  <c r="H195" i="11"/>
  <c r="E195" i="11"/>
  <c r="D195" i="11"/>
  <c r="M194" i="11"/>
  <c r="L194" i="11"/>
  <c r="J194" i="11"/>
  <c r="I194" i="11"/>
  <c r="H194" i="11"/>
  <c r="E194" i="11"/>
  <c r="D194" i="11"/>
  <c r="K193" i="11"/>
  <c r="F193" i="11"/>
  <c r="H193" i="11" s="1"/>
  <c r="B193" i="11"/>
  <c r="K192" i="11"/>
  <c r="F192" i="11"/>
  <c r="B192" i="11"/>
  <c r="M191" i="11"/>
  <c r="L191" i="11"/>
  <c r="J191" i="11"/>
  <c r="I191" i="11"/>
  <c r="H191" i="11"/>
  <c r="E191" i="11"/>
  <c r="D191" i="11"/>
  <c r="M190" i="11"/>
  <c r="L190" i="11"/>
  <c r="J190" i="11"/>
  <c r="I190" i="11"/>
  <c r="H190" i="11"/>
  <c r="E190" i="11"/>
  <c r="D190" i="11"/>
  <c r="M189" i="11"/>
  <c r="L189" i="11"/>
  <c r="J189" i="11"/>
  <c r="I189" i="11"/>
  <c r="H189" i="11"/>
  <c r="E189" i="11"/>
  <c r="D189" i="11"/>
  <c r="M188" i="11"/>
  <c r="L188" i="11"/>
  <c r="J188" i="11"/>
  <c r="I188" i="11"/>
  <c r="H188" i="11"/>
  <c r="E188" i="11"/>
  <c r="D188" i="11"/>
  <c r="M187" i="11"/>
  <c r="L187" i="11"/>
  <c r="J187" i="11"/>
  <c r="I187" i="11"/>
  <c r="H187" i="11"/>
  <c r="E187" i="11"/>
  <c r="D187" i="11"/>
  <c r="M186" i="11"/>
  <c r="L186" i="11"/>
  <c r="J186" i="11"/>
  <c r="I186" i="11"/>
  <c r="H186" i="11"/>
  <c r="E186" i="11"/>
  <c r="D186" i="11"/>
  <c r="M185" i="11"/>
  <c r="L185" i="11"/>
  <c r="J185" i="11"/>
  <c r="I185" i="11"/>
  <c r="H185" i="11"/>
  <c r="E185" i="11"/>
  <c r="D185" i="11"/>
  <c r="M184" i="11"/>
  <c r="L184" i="11"/>
  <c r="J184" i="11"/>
  <c r="I184" i="11"/>
  <c r="H184" i="11"/>
  <c r="E184" i="11"/>
  <c r="D184" i="11"/>
  <c r="M183" i="11"/>
  <c r="L183" i="11"/>
  <c r="J183" i="11"/>
  <c r="I183" i="11"/>
  <c r="H183" i="11"/>
  <c r="E183" i="11"/>
  <c r="D183" i="11"/>
  <c r="M182" i="11"/>
  <c r="L182" i="11"/>
  <c r="J182" i="11"/>
  <c r="I182" i="11"/>
  <c r="H182" i="11"/>
  <c r="E182" i="11"/>
  <c r="D182" i="11"/>
  <c r="M181" i="11"/>
  <c r="L181" i="11"/>
  <c r="J181" i="11"/>
  <c r="I181" i="11"/>
  <c r="H181" i="11"/>
  <c r="E181" i="11"/>
  <c r="D181" i="11"/>
  <c r="M180" i="11"/>
  <c r="L180" i="11"/>
  <c r="J180" i="11"/>
  <c r="I180" i="11"/>
  <c r="H180" i="11"/>
  <c r="E180" i="11"/>
  <c r="D180" i="11"/>
  <c r="M179" i="11"/>
  <c r="L179" i="11"/>
  <c r="J179" i="11"/>
  <c r="I179" i="11"/>
  <c r="H179" i="11"/>
  <c r="E179" i="11"/>
  <c r="D179" i="11"/>
  <c r="M178" i="11"/>
  <c r="L178" i="11"/>
  <c r="J178" i="11"/>
  <c r="I178" i="11"/>
  <c r="H178" i="11"/>
  <c r="E178" i="11"/>
  <c r="D178" i="11"/>
  <c r="M177" i="11"/>
  <c r="L177" i="11"/>
  <c r="J177" i="11"/>
  <c r="I177" i="11"/>
  <c r="H177" i="11"/>
  <c r="E177" i="11"/>
  <c r="D177" i="11"/>
  <c r="M176" i="11"/>
  <c r="L176" i="11"/>
  <c r="J176" i="11"/>
  <c r="I176" i="11"/>
  <c r="H176" i="11"/>
  <c r="E176" i="11"/>
  <c r="D176" i="11"/>
  <c r="M175" i="11"/>
  <c r="L175" i="11"/>
  <c r="J175" i="11"/>
  <c r="I175" i="11"/>
  <c r="H175" i="11"/>
  <c r="E175" i="11"/>
  <c r="D175" i="11"/>
  <c r="G169" i="11"/>
  <c r="C169" i="11"/>
  <c r="K168" i="11"/>
  <c r="G168" i="11"/>
  <c r="F168" i="11"/>
  <c r="C168" i="11"/>
  <c r="B168" i="11"/>
  <c r="K167" i="11"/>
  <c r="G167" i="11"/>
  <c r="F167" i="11"/>
  <c r="C167" i="11"/>
  <c r="B167" i="11"/>
  <c r="K166" i="11"/>
  <c r="G166" i="11"/>
  <c r="F166" i="11"/>
  <c r="C166" i="11"/>
  <c r="B166" i="11"/>
  <c r="K163" i="11"/>
  <c r="G163" i="11"/>
  <c r="F163" i="11"/>
  <c r="C163" i="11"/>
  <c r="B163" i="11"/>
  <c r="K162" i="11"/>
  <c r="G162" i="11"/>
  <c r="F162" i="11"/>
  <c r="C162" i="11"/>
  <c r="B162" i="11"/>
  <c r="J162" i="11" s="1"/>
  <c r="K161" i="11"/>
  <c r="G161" i="11"/>
  <c r="F161" i="11"/>
  <c r="C161" i="11"/>
  <c r="B161" i="11"/>
  <c r="K160" i="11"/>
  <c r="G160" i="11"/>
  <c r="F160" i="11"/>
  <c r="C160" i="11"/>
  <c r="B160" i="11"/>
  <c r="K159" i="11"/>
  <c r="G159" i="11"/>
  <c r="F159" i="11"/>
  <c r="C159" i="11"/>
  <c r="B159" i="11"/>
  <c r="K158" i="11"/>
  <c r="G158" i="11"/>
  <c r="F158" i="11"/>
  <c r="C158" i="11"/>
  <c r="B158" i="11"/>
  <c r="K157" i="11"/>
  <c r="G157" i="11"/>
  <c r="F157" i="11"/>
  <c r="C157" i="11"/>
  <c r="B157" i="11"/>
  <c r="I157" i="11" s="1"/>
  <c r="K156" i="11"/>
  <c r="G156" i="11"/>
  <c r="F156" i="11"/>
  <c r="C156" i="11"/>
  <c r="B156" i="11"/>
  <c r="K155" i="11"/>
  <c r="G155" i="11"/>
  <c r="F155" i="11"/>
  <c r="C155" i="11"/>
  <c r="B155" i="11"/>
  <c r="K154" i="11"/>
  <c r="G154" i="11"/>
  <c r="F154" i="11"/>
  <c r="C154" i="11"/>
  <c r="B154" i="11"/>
  <c r="K153" i="11"/>
  <c r="G153" i="11"/>
  <c r="F153" i="11"/>
  <c r="C153" i="11"/>
  <c r="B153" i="11"/>
  <c r="K152" i="11"/>
  <c r="G152" i="11"/>
  <c r="F152" i="11"/>
  <c r="C152" i="11"/>
  <c r="B152" i="11"/>
  <c r="K151" i="11"/>
  <c r="G151" i="11"/>
  <c r="F151" i="11"/>
  <c r="C151" i="11"/>
  <c r="B151" i="11"/>
  <c r="K150" i="11"/>
  <c r="G150" i="11"/>
  <c r="F150" i="11"/>
  <c r="C150" i="11"/>
  <c r="B150" i="11"/>
  <c r="K149" i="11"/>
  <c r="G149" i="11"/>
  <c r="F149" i="11"/>
  <c r="C149" i="11"/>
  <c r="B149" i="11"/>
  <c r="K148" i="11"/>
  <c r="G148" i="11"/>
  <c r="F148" i="11"/>
  <c r="H148" i="11" s="1"/>
  <c r="C148" i="11"/>
  <c r="B148" i="11"/>
  <c r="K147" i="11"/>
  <c r="G147" i="11"/>
  <c r="F147" i="11"/>
  <c r="C147" i="11"/>
  <c r="B147" i="11"/>
  <c r="K141" i="11"/>
  <c r="H141" i="11"/>
  <c r="B141" i="11"/>
  <c r="L141" i="11" s="1"/>
  <c r="M140" i="11"/>
  <c r="L140" i="11"/>
  <c r="J140" i="11"/>
  <c r="I140" i="11"/>
  <c r="H140" i="11"/>
  <c r="E140" i="11"/>
  <c r="D140" i="11"/>
  <c r="M139" i="11"/>
  <c r="L139" i="11"/>
  <c r="J139" i="11"/>
  <c r="I139" i="11"/>
  <c r="H139" i="11"/>
  <c r="E139" i="11"/>
  <c r="D139" i="11"/>
  <c r="M138" i="11"/>
  <c r="L138" i="11"/>
  <c r="J138" i="11"/>
  <c r="I138" i="11"/>
  <c r="H138" i="11"/>
  <c r="E138" i="11"/>
  <c r="D138" i="11"/>
  <c r="K137" i="11"/>
  <c r="H137" i="11"/>
  <c r="B137" i="11"/>
  <c r="E137" i="11" s="1"/>
  <c r="K136" i="11"/>
  <c r="H136" i="11"/>
  <c r="B136" i="11"/>
  <c r="I136" i="11" s="1"/>
  <c r="M135" i="11"/>
  <c r="L135" i="11"/>
  <c r="J135" i="11"/>
  <c r="I135" i="11"/>
  <c r="H135" i="11"/>
  <c r="E135" i="11"/>
  <c r="D135" i="11"/>
  <c r="M134" i="11"/>
  <c r="L134" i="11"/>
  <c r="J134" i="11"/>
  <c r="I134" i="11"/>
  <c r="H134" i="11"/>
  <c r="E134" i="11"/>
  <c r="D134" i="11"/>
  <c r="M133" i="11"/>
  <c r="L133" i="11"/>
  <c r="J133" i="11"/>
  <c r="I133" i="11"/>
  <c r="H133" i="11"/>
  <c r="E133" i="11"/>
  <c r="D133" i="11"/>
  <c r="M132" i="11"/>
  <c r="L132" i="11"/>
  <c r="J132" i="11"/>
  <c r="I132" i="11"/>
  <c r="H132" i="11"/>
  <c r="E132" i="11"/>
  <c r="D132" i="11"/>
  <c r="M131" i="11"/>
  <c r="L131" i="11"/>
  <c r="J131" i="11"/>
  <c r="I131" i="11"/>
  <c r="H131" i="11"/>
  <c r="E131" i="11"/>
  <c r="D131" i="11"/>
  <c r="M130" i="11"/>
  <c r="L130" i="11"/>
  <c r="J130" i="11"/>
  <c r="I130" i="11"/>
  <c r="H130" i="11"/>
  <c r="E130" i="11"/>
  <c r="D130" i="11"/>
  <c r="M129" i="11"/>
  <c r="L129" i="11"/>
  <c r="J129" i="11"/>
  <c r="I129" i="11"/>
  <c r="H129" i="11"/>
  <c r="E129" i="11"/>
  <c r="D129" i="11"/>
  <c r="M128" i="11"/>
  <c r="L128" i="11"/>
  <c r="J128" i="11"/>
  <c r="I128" i="11"/>
  <c r="H128" i="11"/>
  <c r="E128" i="11"/>
  <c r="D128" i="11"/>
  <c r="M127" i="11"/>
  <c r="L127" i="11"/>
  <c r="J127" i="11"/>
  <c r="I127" i="11"/>
  <c r="H127" i="11"/>
  <c r="E127" i="11"/>
  <c r="D127" i="11"/>
  <c r="M126" i="11"/>
  <c r="L126" i="11"/>
  <c r="J126" i="11"/>
  <c r="I126" i="11"/>
  <c r="H126" i="11"/>
  <c r="E126" i="11"/>
  <c r="D126" i="11"/>
  <c r="M125" i="11"/>
  <c r="L125" i="11"/>
  <c r="J125" i="11"/>
  <c r="I125" i="11"/>
  <c r="H125" i="11"/>
  <c r="E125" i="11"/>
  <c r="D125" i="11"/>
  <c r="M124" i="11"/>
  <c r="L124" i="11"/>
  <c r="J124" i="11"/>
  <c r="I124" i="11"/>
  <c r="H124" i="11"/>
  <c r="E124" i="11"/>
  <c r="D124" i="11"/>
  <c r="M123" i="11"/>
  <c r="L123" i="11"/>
  <c r="J123" i="11"/>
  <c r="I123" i="11"/>
  <c r="H123" i="11"/>
  <c r="E123" i="11"/>
  <c r="D123" i="11"/>
  <c r="M122" i="11"/>
  <c r="L122" i="11"/>
  <c r="J122" i="11"/>
  <c r="I122" i="11"/>
  <c r="H122" i="11"/>
  <c r="E122" i="11"/>
  <c r="D122" i="11"/>
  <c r="M121" i="11"/>
  <c r="L121" i="11"/>
  <c r="J121" i="11"/>
  <c r="I121" i="11"/>
  <c r="H121" i="11"/>
  <c r="E121" i="11"/>
  <c r="D121" i="11"/>
  <c r="M120" i="11"/>
  <c r="L120" i="11"/>
  <c r="J120" i="11"/>
  <c r="I120" i="11"/>
  <c r="H120" i="11"/>
  <c r="E120" i="11"/>
  <c r="D120" i="11"/>
  <c r="M119" i="11"/>
  <c r="L119" i="11"/>
  <c r="J119" i="11"/>
  <c r="I119" i="11"/>
  <c r="H119" i="11"/>
  <c r="E119" i="11"/>
  <c r="D119" i="11"/>
  <c r="K113" i="11"/>
  <c r="F113" i="11"/>
  <c r="H113" i="11" s="1"/>
  <c r="B113" i="11"/>
  <c r="M112" i="11"/>
  <c r="L112" i="11"/>
  <c r="J112" i="11"/>
  <c r="I112" i="11"/>
  <c r="H112" i="11"/>
  <c r="E112" i="11"/>
  <c r="D112" i="11"/>
  <c r="M111" i="11"/>
  <c r="L111" i="11"/>
  <c r="J111" i="11"/>
  <c r="I111" i="11"/>
  <c r="H111" i="11"/>
  <c r="E111" i="11"/>
  <c r="D111" i="11"/>
  <c r="M110" i="11"/>
  <c r="L110" i="11"/>
  <c r="J110" i="11"/>
  <c r="I110" i="11"/>
  <c r="H110" i="11"/>
  <c r="E110" i="11"/>
  <c r="D110" i="11"/>
  <c r="K109" i="11"/>
  <c r="F109" i="11"/>
  <c r="H109" i="11" s="1"/>
  <c r="B109" i="11"/>
  <c r="E109" i="11" s="1"/>
  <c r="K108" i="11"/>
  <c r="F108" i="11"/>
  <c r="H108" i="11" s="1"/>
  <c r="B108" i="11"/>
  <c r="D108" i="11" s="1"/>
  <c r="M107" i="11"/>
  <c r="L107" i="11"/>
  <c r="J107" i="11"/>
  <c r="I107" i="11"/>
  <c r="H107" i="11"/>
  <c r="E107" i="11"/>
  <c r="D107" i="11"/>
  <c r="M106" i="11"/>
  <c r="L106" i="11"/>
  <c r="J106" i="11"/>
  <c r="I106" i="11"/>
  <c r="H106" i="11"/>
  <c r="E106" i="11"/>
  <c r="D106" i="11"/>
  <c r="M105" i="11"/>
  <c r="L105" i="11"/>
  <c r="J105" i="11"/>
  <c r="I105" i="11"/>
  <c r="H105" i="11"/>
  <c r="E105" i="11"/>
  <c r="D105" i="11"/>
  <c r="M104" i="11"/>
  <c r="L104" i="11"/>
  <c r="J104" i="11"/>
  <c r="I104" i="11"/>
  <c r="H104" i="11"/>
  <c r="E104" i="11"/>
  <c r="D104" i="11"/>
  <c r="M103" i="11"/>
  <c r="L103" i="11"/>
  <c r="J103" i="11"/>
  <c r="I103" i="11"/>
  <c r="H103" i="11"/>
  <c r="E103" i="11"/>
  <c r="D103" i="11"/>
  <c r="M102" i="11"/>
  <c r="L102" i="11"/>
  <c r="J102" i="11"/>
  <c r="I102" i="11"/>
  <c r="H102" i="11"/>
  <c r="E102" i="11"/>
  <c r="D102" i="11"/>
  <c r="M101" i="11"/>
  <c r="L101" i="11"/>
  <c r="J101" i="11"/>
  <c r="I101" i="11"/>
  <c r="H101" i="11"/>
  <c r="E101" i="11"/>
  <c r="D101" i="11"/>
  <c r="M100" i="11"/>
  <c r="L100" i="11"/>
  <c r="J100" i="11"/>
  <c r="I100" i="11"/>
  <c r="H100" i="11"/>
  <c r="E100" i="11"/>
  <c r="D100" i="11"/>
  <c r="M99" i="11"/>
  <c r="L99" i="11"/>
  <c r="J99" i="11"/>
  <c r="I99" i="11"/>
  <c r="H99" i="11"/>
  <c r="E99" i="11"/>
  <c r="D99" i="11"/>
  <c r="M98" i="11"/>
  <c r="L98" i="11"/>
  <c r="J98" i="11"/>
  <c r="I98" i="11"/>
  <c r="H98" i="11"/>
  <c r="E98" i="11"/>
  <c r="D98" i="11"/>
  <c r="M97" i="11"/>
  <c r="L97" i="11"/>
  <c r="J97" i="11"/>
  <c r="I97" i="11"/>
  <c r="H97" i="11"/>
  <c r="E97" i="11"/>
  <c r="D97" i="11"/>
  <c r="M96" i="11"/>
  <c r="L96" i="11"/>
  <c r="J96" i="11"/>
  <c r="I96" i="11"/>
  <c r="H96" i="11"/>
  <c r="E96" i="11"/>
  <c r="D96" i="11"/>
  <c r="M95" i="11"/>
  <c r="L95" i="11"/>
  <c r="J95" i="11"/>
  <c r="I95" i="11"/>
  <c r="H95" i="11"/>
  <c r="E95" i="11"/>
  <c r="D95" i="11"/>
  <c r="M94" i="11"/>
  <c r="L94" i="11"/>
  <c r="J94" i="11"/>
  <c r="I94" i="11"/>
  <c r="H94" i="11"/>
  <c r="E94" i="11"/>
  <c r="D94" i="11"/>
  <c r="M93" i="11"/>
  <c r="L93" i="11"/>
  <c r="J93" i="11"/>
  <c r="I93" i="11"/>
  <c r="H93" i="11"/>
  <c r="E93" i="11"/>
  <c r="D93" i="11"/>
  <c r="M92" i="11"/>
  <c r="L92" i="11"/>
  <c r="J92" i="11"/>
  <c r="I92" i="11"/>
  <c r="H92" i="11"/>
  <c r="E92" i="11"/>
  <c r="D92" i="11"/>
  <c r="M91" i="11"/>
  <c r="L91" i="11"/>
  <c r="J91" i="11"/>
  <c r="I91" i="11"/>
  <c r="H91" i="11"/>
  <c r="E91" i="11"/>
  <c r="D91" i="11"/>
  <c r="K85" i="11"/>
  <c r="F85" i="11"/>
  <c r="B85" i="11"/>
  <c r="D85" i="11" s="1"/>
  <c r="M84" i="11"/>
  <c r="L84" i="11"/>
  <c r="J84" i="11"/>
  <c r="I84" i="11"/>
  <c r="H84" i="11"/>
  <c r="E84" i="11"/>
  <c r="D84" i="11"/>
  <c r="M83" i="11"/>
  <c r="L83" i="11"/>
  <c r="J83" i="11"/>
  <c r="I83" i="11"/>
  <c r="H83" i="11"/>
  <c r="E83" i="11"/>
  <c r="D83" i="11"/>
  <c r="M82" i="11"/>
  <c r="L82" i="11"/>
  <c r="J82" i="11"/>
  <c r="I82" i="11"/>
  <c r="H82" i="11"/>
  <c r="E82" i="11"/>
  <c r="D82" i="11"/>
  <c r="K81" i="11"/>
  <c r="F81" i="11"/>
  <c r="H81" i="11" s="1"/>
  <c r="B81" i="11"/>
  <c r="M81" i="11" s="1"/>
  <c r="K80" i="11"/>
  <c r="F80" i="11"/>
  <c r="B80" i="11"/>
  <c r="M79" i="11"/>
  <c r="L79" i="11"/>
  <c r="J79" i="11"/>
  <c r="I79" i="11"/>
  <c r="H79" i="11"/>
  <c r="E79" i="11"/>
  <c r="D79" i="11"/>
  <c r="M78" i="11"/>
  <c r="L78" i="11"/>
  <c r="J78" i="11"/>
  <c r="I78" i="11"/>
  <c r="H78" i="11"/>
  <c r="E78" i="11"/>
  <c r="D78" i="11"/>
  <c r="M77" i="11"/>
  <c r="L77" i="11"/>
  <c r="J77" i="11"/>
  <c r="I77" i="11"/>
  <c r="H77" i="11"/>
  <c r="E77" i="11"/>
  <c r="D77" i="11"/>
  <c r="M76" i="11"/>
  <c r="L76" i="11"/>
  <c r="J76" i="11"/>
  <c r="I76" i="11"/>
  <c r="H76" i="11"/>
  <c r="E76" i="11"/>
  <c r="D76" i="11"/>
  <c r="M75" i="11"/>
  <c r="L75" i="11"/>
  <c r="J75" i="11"/>
  <c r="I75" i="11"/>
  <c r="H75" i="11"/>
  <c r="E75" i="11"/>
  <c r="D75" i="11"/>
  <c r="M74" i="11"/>
  <c r="L74" i="11"/>
  <c r="J74" i="11"/>
  <c r="I74" i="11"/>
  <c r="H74" i="11"/>
  <c r="E74" i="11"/>
  <c r="D74" i="11"/>
  <c r="M73" i="11"/>
  <c r="L73" i="11"/>
  <c r="J73" i="11"/>
  <c r="I73" i="11"/>
  <c r="H73" i="11"/>
  <c r="E73" i="11"/>
  <c r="D73" i="11"/>
  <c r="M72" i="11"/>
  <c r="L72" i="11"/>
  <c r="J72" i="11"/>
  <c r="I72" i="11"/>
  <c r="H72" i="11"/>
  <c r="E72" i="11"/>
  <c r="D72" i="11"/>
  <c r="M71" i="11"/>
  <c r="L71" i="11"/>
  <c r="J71" i="11"/>
  <c r="I71" i="11"/>
  <c r="H71" i="11"/>
  <c r="E71" i="11"/>
  <c r="D71" i="11"/>
  <c r="M70" i="11"/>
  <c r="L70" i="11"/>
  <c r="J70" i="11"/>
  <c r="I70" i="11"/>
  <c r="H70" i="11"/>
  <c r="E70" i="11"/>
  <c r="D70" i="11"/>
  <c r="M69" i="11"/>
  <c r="L69" i="11"/>
  <c r="J69" i="11"/>
  <c r="I69" i="11"/>
  <c r="H69" i="11"/>
  <c r="E69" i="11"/>
  <c r="D69" i="11"/>
  <c r="M68" i="11"/>
  <c r="L68" i="11"/>
  <c r="J68" i="11"/>
  <c r="I68" i="11"/>
  <c r="H68" i="11"/>
  <c r="E68" i="11"/>
  <c r="D68" i="11"/>
  <c r="M67" i="11"/>
  <c r="L67" i="11"/>
  <c r="J67" i="11"/>
  <c r="I67" i="11"/>
  <c r="H67" i="11"/>
  <c r="E67" i="11"/>
  <c r="D67" i="11"/>
  <c r="M66" i="11"/>
  <c r="L66" i="11"/>
  <c r="J66" i="11"/>
  <c r="I66" i="11"/>
  <c r="H66" i="11"/>
  <c r="E66" i="11"/>
  <c r="D66" i="11"/>
  <c r="M65" i="11"/>
  <c r="L65" i="11"/>
  <c r="J65" i="11"/>
  <c r="I65" i="11"/>
  <c r="H65" i="11"/>
  <c r="E65" i="11"/>
  <c r="D65" i="11"/>
  <c r="M64" i="11"/>
  <c r="L64" i="11"/>
  <c r="J64" i="11"/>
  <c r="I64" i="11"/>
  <c r="H64" i="11"/>
  <c r="E64" i="11"/>
  <c r="D64" i="11"/>
  <c r="M63" i="11"/>
  <c r="L63" i="11"/>
  <c r="J63" i="11"/>
  <c r="I63" i="11"/>
  <c r="H63" i="11"/>
  <c r="E63" i="11"/>
  <c r="D63" i="11"/>
  <c r="K57" i="11"/>
  <c r="F57" i="11"/>
  <c r="B57" i="11"/>
  <c r="L57" i="11" s="1"/>
  <c r="M56" i="11"/>
  <c r="L56" i="11"/>
  <c r="J56" i="11"/>
  <c r="I56" i="11"/>
  <c r="H56" i="11"/>
  <c r="E56" i="11"/>
  <c r="D56" i="11"/>
  <c r="M55" i="11"/>
  <c r="L55" i="11"/>
  <c r="J55" i="11"/>
  <c r="I55" i="11"/>
  <c r="H55" i="11"/>
  <c r="E55" i="11"/>
  <c r="D55" i="11"/>
  <c r="M54" i="11"/>
  <c r="L54" i="11"/>
  <c r="J54" i="11"/>
  <c r="I54" i="11"/>
  <c r="H54" i="11"/>
  <c r="E54" i="11"/>
  <c r="D54" i="11"/>
  <c r="K53" i="11"/>
  <c r="F53" i="11"/>
  <c r="B53" i="11"/>
  <c r="E53" i="11" s="1"/>
  <c r="K52" i="11"/>
  <c r="F52" i="11"/>
  <c r="H52" i="11" s="1"/>
  <c r="B52" i="11"/>
  <c r="M51" i="11"/>
  <c r="L51" i="11"/>
  <c r="J51" i="11"/>
  <c r="I51" i="11"/>
  <c r="H51" i="11"/>
  <c r="E51" i="11"/>
  <c r="D51" i="11"/>
  <c r="M50" i="11"/>
  <c r="L50" i="11"/>
  <c r="J50" i="11"/>
  <c r="I50" i="11"/>
  <c r="H50" i="11"/>
  <c r="E50" i="11"/>
  <c r="D50" i="11"/>
  <c r="M49" i="11"/>
  <c r="L49" i="11"/>
  <c r="J49" i="11"/>
  <c r="I49" i="11"/>
  <c r="H49" i="11"/>
  <c r="E49" i="11"/>
  <c r="D49" i="11"/>
  <c r="M48" i="11"/>
  <c r="L48" i="11"/>
  <c r="J48" i="11"/>
  <c r="I48" i="11"/>
  <c r="H48" i="11"/>
  <c r="E48" i="11"/>
  <c r="D48" i="11"/>
  <c r="M47" i="11"/>
  <c r="L47" i="11"/>
  <c r="J47" i="11"/>
  <c r="I47" i="11"/>
  <c r="H47" i="11"/>
  <c r="E47" i="11"/>
  <c r="D47" i="11"/>
  <c r="M46" i="11"/>
  <c r="L46" i="11"/>
  <c r="J46" i="11"/>
  <c r="I46" i="11"/>
  <c r="H46" i="11"/>
  <c r="E46" i="11"/>
  <c r="D46" i="11"/>
  <c r="M45" i="11"/>
  <c r="L45" i="11"/>
  <c r="J45" i="11"/>
  <c r="I45" i="11"/>
  <c r="H45" i="11"/>
  <c r="E45" i="11"/>
  <c r="D45" i="11"/>
  <c r="M44" i="11"/>
  <c r="L44" i="11"/>
  <c r="J44" i="11"/>
  <c r="I44" i="11"/>
  <c r="H44" i="11"/>
  <c r="E44" i="11"/>
  <c r="D44" i="11"/>
  <c r="M43" i="11"/>
  <c r="L43" i="11"/>
  <c r="J43" i="11"/>
  <c r="I43" i="11"/>
  <c r="H43" i="11"/>
  <c r="E43" i="11"/>
  <c r="D43" i="11"/>
  <c r="M42" i="11"/>
  <c r="L42" i="11"/>
  <c r="J42" i="11"/>
  <c r="I42" i="11"/>
  <c r="H42" i="11"/>
  <c r="E42" i="11"/>
  <c r="D42" i="11"/>
  <c r="M41" i="11"/>
  <c r="L41" i="11"/>
  <c r="J41" i="11"/>
  <c r="I41" i="11"/>
  <c r="H41" i="11"/>
  <c r="E41" i="11"/>
  <c r="D41" i="11"/>
  <c r="M40" i="11"/>
  <c r="L40" i="11"/>
  <c r="J40" i="11"/>
  <c r="I40" i="11"/>
  <c r="H40" i="11"/>
  <c r="E40" i="11"/>
  <c r="D40" i="11"/>
  <c r="M39" i="11"/>
  <c r="L39" i="11"/>
  <c r="J39" i="11"/>
  <c r="I39" i="11"/>
  <c r="H39" i="11"/>
  <c r="E39" i="11"/>
  <c r="D39" i="11"/>
  <c r="M38" i="11"/>
  <c r="L38" i="11"/>
  <c r="J38" i="11"/>
  <c r="I38" i="11"/>
  <c r="H38" i="11"/>
  <c r="E38" i="11"/>
  <c r="D38" i="11"/>
  <c r="M37" i="11"/>
  <c r="L37" i="11"/>
  <c r="J37" i="11"/>
  <c r="I37" i="11"/>
  <c r="H37" i="11"/>
  <c r="E37" i="11"/>
  <c r="D37" i="11"/>
  <c r="M36" i="11"/>
  <c r="L36" i="11"/>
  <c r="J36" i="11"/>
  <c r="I36" i="11"/>
  <c r="H36" i="11"/>
  <c r="E36" i="11"/>
  <c r="D36" i="11"/>
  <c r="M35" i="11"/>
  <c r="L35" i="11"/>
  <c r="J35" i="11"/>
  <c r="I35" i="11"/>
  <c r="H35" i="11"/>
  <c r="E35" i="11"/>
  <c r="D35" i="11"/>
  <c r="K29" i="11"/>
  <c r="F29" i="11"/>
  <c r="H29" i="11" s="1"/>
  <c r="B29" i="11"/>
  <c r="E29" i="11" s="1"/>
  <c r="M28" i="11"/>
  <c r="L28" i="11"/>
  <c r="J28" i="11"/>
  <c r="I28" i="11"/>
  <c r="H28" i="11"/>
  <c r="E28" i="11"/>
  <c r="D28" i="11"/>
  <c r="M27" i="11"/>
  <c r="L27" i="11"/>
  <c r="J27" i="11"/>
  <c r="I27" i="11"/>
  <c r="H27" i="11"/>
  <c r="E27" i="11"/>
  <c r="D27" i="11"/>
  <c r="M26" i="11"/>
  <c r="L26" i="11"/>
  <c r="J26" i="11"/>
  <c r="I26" i="11"/>
  <c r="H26" i="11"/>
  <c r="E26" i="11"/>
  <c r="D26" i="11"/>
  <c r="K25" i="11"/>
  <c r="F25" i="11"/>
  <c r="H25" i="11" s="1"/>
  <c r="B25" i="11"/>
  <c r="K24" i="11"/>
  <c r="F24" i="11"/>
  <c r="B24" i="11"/>
  <c r="E24" i="11" s="1"/>
  <c r="M23" i="11"/>
  <c r="L23" i="11"/>
  <c r="J23" i="11"/>
  <c r="I23" i="11"/>
  <c r="H23" i="11"/>
  <c r="E23" i="11"/>
  <c r="D23" i="11"/>
  <c r="M22" i="11"/>
  <c r="L22" i="11"/>
  <c r="J22" i="11"/>
  <c r="I22" i="11"/>
  <c r="H22" i="11"/>
  <c r="E22" i="11"/>
  <c r="D22" i="11"/>
  <c r="M21" i="11"/>
  <c r="L21" i="11"/>
  <c r="J21" i="11"/>
  <c r="I21" i="11"/>
  <c r="H21" i="11"/>
  <c r="E21" i="11"/>
  <c r="D21" i="11"/>
  <c r="M20" i="11"/>
  <c r="L20" i="11"/>
  <c r="J20" i="11"/>
  <c r="I20" i="11"/>
  <c r="H20" i="11"/>
  <c r="E20" i="11"/>
  <c r="D20" i="11"/>
  <c r="M19" i="11"/>
  <c r="L19" i="11"/>
  <c r="J19" i="11"/>
  <c r="I19" i="11"/>
  <c r="H19" i="11"/>
  <c r="E19" i="11"/>
  <c r="D19" i="11"/>
  <c r="M18" i="11"/>
  <c r="L18" i="11"/>
  <c r="J18" i="11"/>
  <c r="I18" i="11"/>
  <c r="H18" i="11"/>
  <c r="E18" i="11"/>
  <c r="D18" i="11"/>
  <c r="M17" i="11"/>
  <c r="L17" i="11"/>
  <c r="J17" i="11"/>
  <c r="I17" i="11"/>
  <c r="H17" i="11"/>
  <c r="E17" i="11"/>
  <c r="D17" i="11"/>
  <c r="M16" i="11"/>
  <c r="L16" i="11"/>
  <c r="J16" i="11"/>
  <c r="I16" i="11"/>
  <c r="H16" i="11"/>
  <c r="E16" i="11"/>
  <c r="D16" i="11"/>
  <c r="M15" i="11"/>
  <c r="L15" i="11"/>
  <c r="J15" i="11"/>
  <c r="I15" i="11"/>
  <c r="H15" i="11"/>
  <c r="E15" i="11"/>
  <c r="D15" i="11"/>
  <c r="M14" i="11"/>
  <c r="L14" i="11"/>
  <c r="J14" i="11"/>
  <c r="I14" i="11"/>
  <c r="H14" i="11"/>
  <c r="E14" i="11"/>
  <c r="D14" i="11"/>
  <c r="M13" i="11"/>
  <c r="L13" i="11"/>
  <c r="J13" i="11"/>
  <c r="I13" i="11"/>
  <c r="H13" i="11"/>
  <c r="E13" i="11"/>
  <c r="D13" i="11"/>
  <c r="M12" i="11"/>
  <c r="L12" i="11"/>
  <c r="J12" i="11"/>
  <c r="I12" i="11"/>
  <c r="H12" i="11"/>
  <c r="E12" i="11"/>
  <c r="D12" i="11"/>
  <c r="M11" i="11"/>
  <c r="L11" i="11"/>
  <c r="J11" i="11"/>
  <c r="I11" i="11"/>
  <c r="H11" i="11"/>
  <c r="E11" i="11"/>
  <c r="D11" i="11"/>
  <c r="M10" i="11"/>
  <c r="L10" i="11"/>
  <c r="J10" i="11"/>
  <c r="I10" i="11"/>
  <c r="H10" i="11"/>
  <c r="E10" i="11"/>
  <c r="D10" i="11"/>
  <c r="M9" i="11"/>
  <c r="L9" i="11"/>
  <c r="J9" i="11"/>
  <c r="I9" i="11"/>
  <c r="H9" i="11"/>
  <c r="E9" i="11"/>
  <c r="D9" i="11"/>
  <c r="M8" i="11"/>
  <c r="L8" i="11"/>
  <c r="J8" i="11"/>
  <c r="I8" i="11"/>
  <c r="H8" i="11"/>
  <c r="E8" i="11"/>
  <c r="D8" i="11"/>
  <c r="M7" i="11"/>
  <c r="L7" i="11"/>
  <c r="J7" i="11"/>
  <c r="I7" i="11"/>
  <c r="H7" i="11"/>
  <c r="E7" i="11"/>
  <c r="D7" i="11"/>
  <c r="G208" i="13"/>
  <c r="K207" i="13"/>
  <c r="G207" i="13"/>
  <c r="F207" i="13"/>
  <c r="B207" i="13"/>
  <c r="K206" i="13"/>
  <c r="G206" i="13"/>
  <c r="F206" i="13"/>
  <c r="B206" i="13"/>
  <c r="K205" i="13"/>
  <c r="G205" i="13"/>
  <c r="F205" i="13"/>
  <c r="B205" i="13"/>
  <c r="K204" i="13"/>
  <c r="G204" i="13"/>
  <c r="F204" i="13"/>
  <c r="B204" i="13"/>
  <c r="K203" i="13"/>
  <c r="G203" i="13"/>
  <c r="F203" i="13"/>
  <c r="B203" i="13"/>
  <c r="E203" i="13" s="1"/>
  <c r="K202" i="13"/>
  <c r="G202" i="13"/>
  <c r="F202" i="13"/>
  <c r="B202" i="13"/>
  <c r="K201" i="13"/>
  <c r="G201" i="13"/>
  <c r="F201" i="13"/>
  <c r="B201" i="13"/>
  <c r="D201" i="13" s="1"/>
  <c r="K200" i="13"/>
  <c r="G200" i="13"/>
  <c r="F200" i="13"/>
  <c r="B200" i="13"/>
  <c r="K199" i="13"/>
  <c r="G199" i="13"/>
  <c r="F199" i="13"/>
  <c r="B199" i="13"/>
  <c r="K198" i="13"/>
  <c r="G198" i="13"/>
  <c r="F198" i="13"/>
  <c r="B198" i="13"/>
  <c r="K197" i="13"/>
  <c r="G197" i="13"/>
  <c r="F197" i="13"/>
  <c r="B197" i="13"/>
  <c r="K196" i="13"/>
  <c r="G196" i="13"/>
  <c r="F196" i="13"/>
  <c r="B196" i="13"/>
  <c r="K195" i="13"/>
  <c r="G195" i="13"/>
  <c r="F195" i="13"/>
  <c r="B195" i="13"/>
  <c r="K194" i="13"/>
  <c r="G194" i="13"/>
  <c r="F194" i="13"/>
  <c r="B194" i="13"/>
  <c r="K193" i="13"/>
  <c r="G193" i="13"/>
  <c r="F193" i="13"/>
  <c r="B193" i="13"/>
  <c r="D193" i="13" s="1"/>
  <c r="K192" i="13"/>
  <c r="G192" i="13"/>
  <c r="F192" i="13"/>
  <c r="B192" i="13"/>
  <c r="K191" i="13"/>
  <c r="G191" i="13"/>
  <c r="F191" i="13"/>
  <c r="B191" i="13"/>
  <c r="K190" i="13"/>
  <c r="G190" i="13"/>
  <c r="F190" i="13"/>
  <c r="B190" i="13"/>
  <c r="K189" i="13"/>
  <c r="G189" i="13"/>
  <c r="F189" i="13"/>
  <c r="B189" i="13"/>
  <c r="K183" i="13"/>
  <c r="F183" i="13"/>
  <c r="B183" i="13"/>
  <c r="M183" i="13" s="1"/>
  <c r="M182" i="13"/>
  <c r="L182" i="13"/>
  <c r="J182" i="13"/>
  <c r="I182" i="13"/>
  <c r="H182" i="13"/>
  <c r="E182" i="13"/>
  <c r="D182" i="13"/>
  <c r="M181" i="13"/>
  <c r="L181" i="13"/>
  <c r="J181" i="13"/>
  <c r="I181" i="13"/>
  <c r="H181" i="13"/>
  <c r="E181" i="13"/>
  <c r="D181" i="13"/>
  <c r="K180" i="13"/>
  <c r="F180" i="13"/>
  <c r="B180" i="13"/>
  <c r="K179" i="13"/>
  <c r="F179" i="13"/>
  <c r="E179" i="13"/>
  <c r="M178" i="13"/>
  <c r="L178" i="13"/>
  <c r="J178" i="13"/>
  <c r="I178" i="13"/>
  <c r="H178" i="13"/>
  <c r="E178" i="13"/>
  <c r="D178" i="13"/>
  <c r="M177" i="13"/>
  <c r="L177" i="13"/>
  <c r="J177" i="13"/>
  <c r="I177" i="13"/>
  <c r="H177" i="13"/>
  <c r="E177" i="13"/>
  <c r="D177" i="13"/>
  <c r="M176" i="13"/>
  <c r="L176" i="13"/>
  <c r="J176" i="13"/>
  <c r="I176" i="13"/>
  <c r="H176" i="13"/>
  <c r="E176" i="13"/>
  <c r="D176" i="13"/>
  <c r="M175" i="13"/>
  <c r="L175" i="13"/>
  <c r="J175" i="13"/>
  <c r="I175" i="13"/>
  <c r="H175" i="13"/>
  <c r="E175" i="13"/>
  <c r="D175" i="13"/>
  <c r="M174" i="13"/>
  <c r="L174" i="13"/>
  <c r="J174" i="13"/>
  <c r="I174" i="13"/>
  <c r="H174" i="13"/>
  <c r="E174" i="13"/>
  <c r="D174" i="13"/>
  <c r="M173" i="13"/>
  <c r="L173" i="13"/>
  <c r="J173" i="13"/>
  <c r="I173" i="13"/>
  <c r="H173" i="13"/>
  <c r="E173" i="13"/>
  <c r="D173" i="13"/>
  <c r="M172" i="13"/>
  <c r="L172" i="13"/>
  <c r="J172" i="13"/>
  <c r="I172" i="13"/>
  <c r="H172" i="13"/>
  <c r="E172" i="13"/>
  <c r="D172" i="13"/>
  <c r="M171" i="13"/>
  <c r="L171" i="13"/>
  <c r="J171" i="13"/>
  <c r="I171" i="13"/>
  <c r="H171" i="13"/>
  <c r="E171" i="13"/>
  <c r="D171" i="13"/>
  <c r="M170" i="13"/>
  <c r="L170" i="13"/>
  <c r="J170" i="13"/>
  <c r="I170" i="13"/>
  <c r="H170" i="13"/>
  <c r="E170" i="13"/>
  <c r="D170" i="13"/>
  <c r="M169" i="13"/>
  <c r="L169" i="13"/>
  <c r="J169" i="13"/>
  <c r="I169" i="13"/>
  <c r="H169" i="13"/>
  <c r="E169" i="13"/>
  <c r="D169" i="13"/>
  <c r="M168" i="13"/>
  <c r="L168" i="13"/>
  <c r="J168" i="13"/>
  <c r="I168" i="13"/>
  <c r="H168" i="13"/>
  <c r="E168" i="13"/>
  <c r="D168" i="13"/>
  <c r="M167" i="13"/>
  <c r="L167" i="13"/>
  <c r="J167" i="13"/>
  <c r="I167" i="13"/>
  <c r="H167" i="13"/>
  <c r="E167" i="13"/>
  <c r="D167" i="13"/>
  <c r="M166" i="13"/>
  <c r="L166" i="13"/>
  <c r="J166" i="13"/>
  <c r="I166" i="13"/>
  <c r="H166" i="13"/>
  <c r="E166" i="13"/>
  <c r="D166" i="13"/>
  <c r="M165" i="13"/>
  <c r="L165" i="13"/>
  <c r="J165" i="13"/>
  <c r="I165" i="13"/>
  <c r="H165" i="13"/>
  <c r="E165" i="13"/>
  <c r="D165" i="13"/>
  <c r="M164" i="13"/>
  <c r="L164" i="13"/>
  <c r="J164" i="13"/>
  <c r="I164" i="13"/>
  <c r="H164" i="13"/>
  <c r="E164" i="13"/>
  <c r="D164" i="13"/>
  <c r="M163" i="13"/>
  <c r="L163" i="13"/>
  <c r="J163" i="13"/>
  <c r="I163" i="13"/>
  <c r="H163" i="13"/>
  <c r="E163" i="13"/>
  <c r="D163" i="13"/>
  <c r="K156" i="13"/>
  <c r="H156" i="13"/>
  <c r="F156" i="13"/>
  <c r="B156" i="13"/>
  <c r="K155" i="13"/>
  <c r="F155" i="13"/>
  <c r="B155" i="13"/>
  <c r="I155" i="13" s="1"/>
  <c r="K152" i="13"/>
  <c r="F152" i="13"/>
  <c r="B152" i="13"/>
  <c r="K151" i="13"/>
  <c r="F151" i="13"/>
  <c r="B151" i="13"/>
  <c r="K150" i="13"/>
  <c r="F150" i="13"/>
  <c r="B150" i="13"/>
  <c r="K149" i="13"/>
  <c r="F149" i="13"/>
  <c r="B149" i="13"/>
  <c r="K148" i="13"/>
  <c r="F148" i="13"/>
  <c r="B148" i="13"/>
  <c r="K147" i="13"/>
  <c r="F147" i="13"/>
  <c r="B147" i="13"/>
  <c r="J147" i="13" s="1"/>
  <c r="K146" i="13"/>
  <c r="F146" i="13"/>
  <c r="B146" i="13"/>
  <c r="K145" i="13"/>
  <c r="F145" i="13"/>
  <c r="B145" i="13"/>
  <c r="I145" i="13" s="1"/>
  <c r="K144" i="13"/>
  <c r="F144" i="13"/>
  <c r="B144" i="13"/>
  <c r="K143" i="13"/>
  <c r="F143" i="13"/>
  <c r="B143" i="13"/>
  <c r="I143" i="13" s="1"/>
  <c r="K142" i="13"/>
  <c r="F142" i="13"/>
  <c r="B142" i="13"/>
  <c r="K141" i="13"/>
  <c r="M141" i="13" s="1"/>
  <c r="F141" i="13"/>
  <c r="B141" i="13"/>
  <c r="D141" i="13" s="1"/>
  <c r="K140" i="13"/>
  <c r="F140" i="13"/>
  <c r="B140" i="13"/>
  <c r="K139" i="13"/>
  <c r="F139" i="13"/>
  <c r="B139" i="13"/>
  <c r="K138" i="13"/>
  <c r="F138" i="13"/>
  <c r="B138" i="13"/>
  <c r="J138" i="13" s="1"/>
  <c r="K137" i="13"/>
  <c r="K153" i="13" s="1"/>
  <c r="F137" i="13"/>
  <c r="B137" i="13"/>
  <c r="K131" i="13"/>
  <c r="M131" i="13" s="1"/>
  <c r="F131" i="13"/>
  <c r="M130" i="13"/>
  <c r="L130" i="13"/>
  <c r="J130" i="13"/>
  <c r="I130" i="13"/>
  <c r="H130" i="13"/>
  <c r="E130" i="13"/>
  <c r="D130" i="13"/>
  <c r="M129" i="13"/>
  <c r="L129" i="13"/>
  <c r="J129" i="13"/>
  <c r="I129" i="13"/>
  <c r="H129" i="13"/>
  <c r="E129" i="13"/>
  <c r="D129" i="13"/>
  <c r="K128" i="13"/>
  <c r="F128" i="13"/>
  <c r="E128" i="13"/>
  <c r="K127" i="13"/>
  <c r="L127" i="13" s="1"/>
  <c r="F127" i="13"/>
  <c r="H127" i="13" s="1"/>
  <c r="M126" i="13"/>
  <c r="L126" i="13"/>
  <c r="J126" i="13"/>
  <c r="I126" i="13"/>
  <c r="H126" i="13"/>
  <c r="E126" i="13"/>
  <c r="D126" i="13"/>
  <c r="M125" i="13"/>
  <c r="L125" i="13"/>
  <c r="J125" i="13"/>
  <c r="I125" i="13"/>
  <c r="H125" i="13"/>
  <c r="E125" i="13"/>
  <c r="D125" i="13"/>
  <c r="M124" i="13"/>
  <c r="L124" i="13"/>
  <c r="J124" i="13"/>
  <c r="I124" i="13"/>
  <c r="H124" i="13"/>
  <c r="E124" i="13"/>
  <c r="D124" i="13"/>
  <c r="M123" i="13"/>
  <c r="L123" i="13"/>
  <c r="J123" i="13"/>
  <c r="I123" i="13"/>
  <c r="H123" i="13"/>
  <c r="E123" i="13"/>
  <c r="D123" i="13"/>
  <c r="M122" i="13"/>
  <c r="L122" i="13"/>
  <c r="J122" i="13"/>
  <c r="I122" i="13"/>
  <c r="H122" i="13"/>
  <c r="E122" i="13"/>
  <c r="D122" i="13"/>
  <c r="M121" i="13"/>
  <c r="L121" i="13"/>
  <c r="J121" i="13"/>
  <c r="I121" i="13"/>
  <c r="H121" i="13"/>
  <c r="E121" i="13"/>
  <c r="D121" i="13"/>
  <c r="M120" i="13"/>
  <c r="L120" i="13"/>
  <c r="J120" i="13"/>
  <c r="I120" i="13"/>
  <c r="H120" i="13"/>
  <c r="E120" i="13"/>
  <c r="D120" i="13"/>
  <c r="M119" i="13"/>
  <c r="L119" i="13"/>
  <c r="J119" i="13"/>
  <c r="I119" i="13"/>
  <c r="H119" i="13"/>
  <c r="E119" i="13"/>
  <c r="D119" i="13"/>
  <c r="M118" i="13"/>
  <c r="L118" i="13"/>
  <c r="J118" i="13"/>
  <c r="I118" i="13"/>
  <c r="H118" i="13"/>
  <c r="E118" i="13"/>
  <c r="D118" i="13"/>
  <c r="M117" i="13"/>
  <c r="L117" i="13"/>
  <c r="J117" i="13"/>
  <c r="I117" i="13"/>
  <c r="H117" i="13"/>
  <c r="E117" i="13"/>
  <c r="D117" i="13"/>
  <c r="M116" i="13"/>
  <c r="L116" i="13"/>
  <c r="J116" i="13"/>
  <c r="I116" i="13"/>
  <c r="H116" i="13"/>
  <c r="E116" i="13"/>
  <c r="D116" i="13"/>
  <c r="M115" i="13"/>
  <c r="L115" i="13"/>
  <c r="J115" i="13"/>
  <c r="I115" i="13"/>
  <c r="H115" i="13"/>
  <c r="E115" i="13"/>
  <c r="D115" i="13"/>
  <c r="M114" i="13"/>
  <c r="L114" i="13"/>
  <c r="J114" i="13"/>
  <c r="I114" i="13"/>
  <c r="H114" i="13"/>
  <c r="E114" i="13"/>
  <c r="D114" i="13"/>
  <c r="M113" i="13"/>
  <c r="L113" i="13"/>
  <c r="J113" i="13"/>
  <c r="I113" i="13"/>
  <c r="H113" i="13"/>
  <c r="E113" i="13"/>
  <c r="D113" i="13"/>
  <c r="M112" i="13"/>
  <c r="L112" i="13"/>
  <c r="J112" i="13"/>
  <c r="I112" i="13"/>
  <c r="H112" i="13"/>
  <c r="E112" i="13"/>
  <c r="D112" i="13"/>
  <c r="M111" i="13"/>
  <c r="L111" i="13"/>
  <c r="J111" i="13"/>
  <c r="I111" i="13"/>
  <c r="H111" i="13"/>
  <c r="E111" i="13"/>
  <c r="D111" i="13"/>
  <c r="K105" i="13"/>
  <c r="F105" i="13"/>
  <c r="H105" i="13" s="1"/>
  <c r="B105" i="13"/>
  <c r="I105" i="13" s="1"/>
  <c r="M104" i="13"/>
  <c r="L104" i="13"/>
  <c r="J104" i="13"/>
  <c r="I104" i="13"/>
  <c r="H104" i="13"/>
  <c r="E104" i="13"/>
  <c r="D104" i="13"/>
  <c r="M103" i="13"/>
  <c r="L103" i="13"/>
  <c r="J103" i="13"/>
  <c r="I103" i="13"/>
  <c r="H103" i="13"/>
  <c r="E103" i="13"/>
  <c r="D103" i="13"/>
  <c r="K102" i="13"/>
  <c r="F102" i="13"/>
  <c r="H102" i="13" s="1"/>
  <c r="B102" i="13"/>
  <c r="K101" i="13"/>
  <c r="F101" i="13"/>
  <c r="H101" i="13" s="1"/>
  <c r="B101" i="13"/>
  <c r="M100" i="13"/>
  <c r="L100" i="13"/>
  <c r="J100" i="13"/>
  <c r="I100" i="13"/>
  <c r="H100" i="13"/>
  <c r="E100" i="13"/>
  <c r="D100" i="13"/>
  <c r="M99" i="13"/>
  <c r="L99" i="13"/>
  <c r="J99" i="13"/>
  <c r="I99" i="13"/>
  <c r="H99" i="13"/>
  <c r="E99" i="13"/>
  <c r="D99" i="13"/>
  <c r="M98" i="13"/>
  <c r="L98" i="13"/>
  <c r="J98" i="13"/>
  <c r="I98" i="13"/>
  <c r="H98" i="13"/>
  <c r="E98" i="13"/>
  <c r="D98" i="13"/>
  <c r="M97" i="13"/>
  <c r="L97" i="13"/>
  <c r="J97" i="13"/>
  <c r="I97" i="13"/>
  <c r="H97" i="13"/>
  <c r="E97" i="13"/>
  <c r="D97" i="13"/>
  <c r="M96" i="13"/>
  <c r="L96" i="13"/>
  <c r="J96" i="13"/>
  <c r="I96" i="13"/>
  <c r="H96" i="13"/>
  <c r="E96" i="13"/>
  <c r="D96" i="13"/>
  <c r="M95" i="13"/>
  <c r="L95" i="13"/>
  <c r="J95" i="13"/>
  <c r="I95" i="13"/>
  <c r="H95" i="13"/>
  <c r="E95" i="13"/>
  <c r="D95" i="13"/>
  <c r="M94" i="13"/>
  <c r="L94" i="13"/>
  <c r="J94" i="13"/>
  <c r="I94" i="13"/>
  <c r="H94" i="13"/>
  <c r="E94" i="13"/>
  <c r="D94" i="13"/>
  <c r="M93" i="13"/>
  <c r="L93" i="13"/>
  <c r="J93" i="13"/>
  <c r="I93" i="13"/>
  <c r="H93" i="13"/>
  <c r="E93" i="13"/>
  <c r="D93" i="13"/>
  <c r="M92" i="13"/>
  <c r="L92" i="13"/>
  <c r="J92" i="13"/>
  <c r="I92" i="13"/>
  <c r="H92" i="13"/>
  <c r="E92" i="13"/>
  <c r="D92" i="13"/>
  <c r="M91" i="13"/>
  <c r="L91" i="13"/>
  <c r="J91" i="13"/>
  <c r="I91" i="13"/>
  <c r="H91" i="13"/>
  <c r="E91" i="13"/>
  <c r="D91" i="13"/>
  <c r="M90" i="13"/>
  <c r="L90" i="13"/>
  <c r="J90" i="13"/>
  <c r="I90" i="13"/>
  <c r="H90" i="13"/>
  <c r="E90" i="13"/>
  <c r="D90" i="13"/>
  <c r="M89" i="13"/>
  <c r="L89" i="13"/>
  <c r="J89" i="13"/>
  <c r="I89" i="13"/>
  <c r="H89" i="13"/>
  <c r="E89" i="13"/>
  <c r="D89" i="13"/>
  <c r="M88" i="13"/>
  <c r="L88" i="13"/>
  <c r="J88" i="13"/>
  <c r="I88" i="13"/>
  <c r="H88" i="13"/>
  <c r="E88" i="13"/>
  <c r="D88" i="13"/>
  <c r="M87" i="13"/>
  <c r="L87" i="13"/>
  <c r="J87" i="13"/>
  <c r="I87" i="13"/>
  <c r="H87" i="13"/>
  <c r="E87" i="13"/>
  <c r="D87" i="13"/>
  <c r="M86" i="13"/>
  <c r="L86" i="13"/>
  <c r="J86" i="13"/>
  <c r="I86" i="13"/>
  <c r="H86" i="13"/>
  <c r="E86" i="13"/>
  <c r="D86" i="13"/>
  <c r="M85" i="13"/>
  <c r="L85" i="13"/>
  <c r="J85" i="13"/>
  <c r="I85" i="13"/>
  <c r="H85" i="13"/>
  <c r="E85" i="13"/>
  <c r="D85" i="13"/>
  <c r="K79" i="13"/>
  <c r="F79" i="13"/>
  <c r="I79" i="13" s="1"/>
  <c r="E79" i="13"/>
  <c r="D79" i="13"/>
  <c r="M79" i="13"/>
  <c r="M78" i="13"/>
  <c r="L78" i="13"/>
  <c r="J78" i="13"/>
  <c r="I78" i="13"/>
  <c r="H78" i="13"/>
  <c r="E78" i="13"/>
  <c r="D78" i="13"/>
  <c r="M77" i="13"/>
  <c r="L77" i="13"/>
  <c r="J77" i="13"/>
  <c r="I77" i="13"/>
  <c r="H77" i="13"/>
  <c r="E77" i="13"/>
  <c r="D77" i="13"/>
  <c r="K76" i="13"/>
  <c r="L76" i="13" s="1"/>
  <c r="F76" i="13"/>
  <c r="H76" i="13" s="1"/>
  <c r="K75" i="13"/>
  <c r="L75" i="13" s="1"/>
  <c r="F75" i="13"/>
  <c r="H75" i="13" s="1"/>
  <c r="M74" i="13"/>
  <c r="L74" i="13"/>
  <c r="J74" i="13"/>
  <c r="I74" i="13"/>
  <c r="H74" i="13"/>
  <c r="E74" i="13"/>
  <c r="D74" i="13"/>
  <c r="M73" i="13"/>
  <c r="L73" i="13"/>
  <c r="J73" i="13"/>
  <c r="I73" i="13"/>
  <c r="H73" i="13"/>
  <c r="E73" i="13"/>
  <c r="D73" i="13"/>
  <c r="M72" i="13"/>
  <c r="L72" i="13"/>
  <c r="J72" i="13"/>
  <c r="I72" i="13"/>
  <c r="H72" i="13"/>
  <c r="E72" i="13"/>
  <c r="D72" i="13"/>
  <c r="M71" i="13"/>
  <c r="L71" i="13"/>
  <c r="J71" i="13"/>
  <c r="I71" i="13"/>
  <c r="H71" i="13"/>
  <c r="E71" i="13"/>
  <c r="D71" i="13"/>
  <c r="M70" i="13"/>
  <c r="L70" i="13"/>
  <c r="J70" i="13"/>
  <c r="I70" i="13"/>
  <c r="H70" i="13"/>
  <c r="E70" i="13"/>
  <c r="D70" i="13"/>
  <c r="M69" i="13"/>
  <c r="L69" i="13"/>
  <c r="J69" i="13"/>
  <c r="I69" i="13"/>
  <c r="H69" i="13"/>
  <c r="E69" i="13"/>
  <c r="D69" i="13"/>
  <c r="M68" i="13"/>
  <c r="L68" i="13"/>
  <c r="J68" i="13"/>
  <c r="I68" i="13"/>
  <c r="H68" i="13"/>
  <c r="E68" i="13"/>
  <c r="D68" i="13"/>
  <c r="M67" i="13"/>
  <c r="L67" i="13"/>
  <c r="J67" i="13"/>
  <c r="I67" i="13"/>
  <c r="H67" i="13"/>
  <c r="E67" i="13"/>
  <c r="D67" i="13"/>
  <c r="M66" i="13"/>
  <c r="L66" i="13"/>
  <c r="J66" i="13"/>
  <c r="I66" i="13"/>
  <c r="H66" i="13"/>
  <c r="E66" i="13"/>
  <c r="D66" i="13"/>
  <c r="M65" i="13"/>
  <c r="L65" i="13"/>
  <c r="J65" i="13"/>
  <c r="I65" i="13"/>
  <c r="H65" i="13"/>
  <c r="E65" i="13"/>
  <c r="D65" i="13"/>
  <c r="M64" i="13"/>
  <c r="L64" i="13"/>
  <c r="J64" i="13"/>
  <c r="I64" i="13"/>
  <c r="H64" i="13"/>
  <c r="E64" i="13"/>
  <c r="D64" i="13"/>
  <c r="M63" i="13"/>
  <c r="L63" i="13"/>
  <c r="J63" i="13"/>
  <c r="I63" i="13"/>
  <c r="H63" i="13"/>
  <c r="E63" i="13"/>
  <c r="D63" i="13"/>
  <c r="M62" i="13"/>
  <c r="L62" i="13"/>
  <c r="J62" i="13"/>
  <c r="I62" i="13"/>
  <c r="H62" i="13"/>
  <c r="E62" i="13"/>
  <c r="D62" i="13"/>
  <c r="M61" i="13"/>
  <c r="L61" i="13"/>
  <c r="J61" i="13"/>
  <c r="I61" i="13"/>
  <c r="H61" i="13"/>
  <c r="E61" i="13"/>
  <c r="D61" i="13"/>
  <c r="M60" i="13"/>
  <c r="L60" i="13"/>
  <c r="J60" i="13"/>
  <c r="I60" i="13"/>
  <c r="H60" i="13"/>
  <c r="E60" i="13"/>
  <c r="D60" i="13"/>
  <c r="M59" i="13"/>
  <c r="L59" i="13"/>
  <c r="J59" i="13"/>
  <c r="I59" i="13"/>
  <c r="H59" i="13"/>
  <c r="E59" i="13"/>
  <c r="D59" i="13"/>
  <c r="K53" i="13"/>
  <c r="F53" i="13"/>
  <c r="H53" i="13" s="1"/>
  <c r="B53" i="13"/>
  <c r="M52" i="13"/>
  <c r="L52" i="13"/>
  <c r="J52" i="13"/>
  <c r="I52" i="13"/>
  <c r="H52" i="13"/>
  <c r="E52" i="13"/>
  <c r="D52" i="13"/>
  <c r="M51" i="13"/>
  <c r="L51" i="13"/>
  <c r="J51" i="13"/>
  <c r="I51" i="13"/>
  <c r="H51" i="13"/>
  <c r="E51" i="13"/>
  <c r="D51" i="13"/>
  <c r="K50" i="13"/>
  <c r="F50" i="13"/>
  <c r="H50" i="13" s="1"/>
  <c r="B50" i="13"/>
  <c r="E50" i="13" s="1"/>
  <c r="K49" i="13"/>
  <c r="F49" i="13"/>
  <c r="H49" i="13" s="1"/>
  <c r="B49" i="13"/>
  <c r="E49" i="13" s="1"/>
  <c r="M48" i="13"/>
  <c r="L48" i="13"/>
  <c r="J48" i="13"/>
  <c r="I48" i="13"/>
  <c r="H48" i="13"/>
  <c r="E48" i="13"/>
  <c r="D48" i="13"/>
  <c r="M47" i="13"/>
  <c r="L47" i="13"/>
  <c r="J47" i="13"/>
  <c r="I47" i="13"/>
  <c r="H47" i="13"/>
  <c r="E47" i="13"/>
  <c r="D47" i="13"/>
  <c r="M46" i="13"/>
  <c r="L46" i="13"/>
  <c r="J46" i="13"/>
  <c r="I46" i="13"/>
  <c r="H46" i="13"/>
  <c r="E46" i="13"/>
  <c r="D46" i="13"/>
  <c r="M45" i="13"/>
  <c r="L45" i="13"/>
  <c r="J45" i="13"/>
  <c r="I45" i="13"/>
  <c r="H45" i="13"/>
  <c r="E45" i="13"/>
  <c r="D45" i="13"/>
  <c r="M44" i="13"/>
  <c r="L44" i="13"/>
  <c r="J44" i="13"/>
  <c r="I44" i="13"/>
  <c r="H44" i="13"/>
  <c r="E44" i="13"/>
  <c r="D44" i="13"/>
  <c r="M43" i="13"/>
  <c r="L43" i="13"/>
  <c r="J43" i="13"/>
  <c r="I43" i="13"/>
  <c r="H43" i="13"/>
  <c r="E43" i="13"/>
  <c r="D43" i="13"/>
  <c r="M42" i="13"/>
  <c r="L42" i="13"/>
  <c r="J42" i="13"/>
  <c r="I42" i="13"/>
  <c r="H42" i="13"/>
  <c r="E42" i="13"/>
  <c r="D42" i="13"/>
  <c r="M41" i="13"/>
  <c r="L41" i="13"/>
  <c r="J41" i="13"/>
  <c r="I41" i="13"/>
  <c r="H41" i="13"/>
  <c r="E41" i="13"/>
  <c r="D41" i="13"/>
  <c r="M40" i="13"/>
  <c r="L40" i="13"/>
  <c r="J40" i="13"/>
  <c r="I40" i="13"/>
  <c r="H40" i="13"/>
  <c r="E40" i="13"/>
  <c r="D40" i="13"/>
  <c r="M39" i="13"/>
  <c r="L39" i="13"/>
  <c r="J39" i="13"/>
  <c r="I39" i="13"/>
  <c r="H39" i="13"/>
  <c r="E39" i="13"/>
  <c r="D39" i="13"/>
  <c r="M38" i="13"/>
  <c r="L38" i="13"/>
  <c r="J38" i="13"/>
  <c r="I38" i="13"/>
  <c r="H38" i="13"/>
  <c r="E38" i="13"/>
  <c r="D38" i="13"/>
  <c r="M37" i="13"/>
  <c r="L37" i="13"/>
  <c r="J37" i="13"/>
  <c r="I37" i="13"/>
  <c r="H37" i="13"/>
  <c r="E37" i="13"/>
  <c r="D37" i="13"/>
  <c r="M36" i="13"/>
  <c r="L36" i="13"/>
  <c r="J36" i="13"/>
  <c r="I36" i="13"/>
  <c r="H36" i="13"/>
  <c r="E36" i="13"/>
  <c r="D36" i="13"/>
  <c r="M35" i="13"/>
  <c r="L35" i="13"/>
  <c r="J35" i="13"/>
  <c r="I35" i="13"/>
  <c r="H35" i="13"/>
  <c r="E35" i="13"/>
  <c r="D35" i="13"/>
  <c r="M34" i="13"/>
  <c r="L34" i="13"/>
  <c r="J34" i="13"/>
  <c r="I34" i="13"/>
  <c r="H34" i="13"/>
  <c r="E34" i="13"/>
  <c r="D34" i="13"/>
  <c r="M33" i="13"/>
  <c r="L33" i="13"/>
  <c r="J33" i="13"/>
  <c r="I33" i="13"/>
  <c r="H33" i="13"/>
  <c r="E33" i="13"/>
  <c r="D33" i="13"/>
  <c r="K27" i="13"/>
  <c r="F27" i="13"/>
  <c r="B27" i="13"/>
  <c r="M26" i="13"/>
  <c r="L26" i="13"/>
  <c r="J26" i="13"/>
  <c r="I26" i="13"/>
  <c r="H26" i="13"/>
  <c r="E26" i="13"/>
  <c r="D26" i="13"/>
  <c r="M25" i="13"/>
  <c r="L25" i="13"/>
  <c r="J25" i="13"/>
  <c r="I25" i="13"/>
  <c r="H25" i="13"/>
  <c r="E25" i="13"/>
  <c r="D25" i="13"/>
  <c r="K24" i="13"/>
  <c r="F24" i="13"/>
  <c r="B24" i="13"/>
  <c r="E24" i="13" s="1"/>
  <c r="K23" i="13"/>
  <c r="F23" i="13"/>
  <c r="H23" i="13" s="1"/>
  <c r="B23" i="13"/>
  <c r="M22" i="13"/>
  <c r="L22" i="13"/>
  <c r="J22" i="13"/>
  <c r="I22" i="13"/>
  <c r="H22" i="13"/>
  <c r="E22" i="13"/>
  <c r="D22" i="13"/>
  <c r="M21" i="13"/>
  <c r="L21" i="13"/>
  <c r="J21" i="13"/>
  <c r="I21" i="13"/>
  <c r="H21" i="13"/>
  <c r="E21" i="13"/>
  <c r="D21" i="13"/>
  <c r="M20" i="13"/>
  <c r="L20" i="13"/>
  <c r="J20" i="13"/>
  <c r="I20" i="13"/>
  <c r="H20" i="13"/>
  <c r="E20" i="13"/>
  <c r="D20" i="13"/>
  <c r="M19" i="13"/>
  <c r="L19" i="13"/>
  <c r="J19" i="13"/>
  <c r="I19" i="13"/>
  <c r="H19" i="13"/>
  <c r="E19" i="13"/>
  <c r="D19" i="13"/>
  <c r="M18" i="13"/>
  <c r="L18" i="13"/>
  <c r="J18" i="13"/>
  <c r="I18" i="13"/>
  <c r="H18" i="13"/>
  <c r="E18" i="13"/>
  <c r="D18" i="13"/>
  <c r="M17" i="13"/>
  <c r="L17" i="13"/>
  <c r="J17" i="13"/>
  <c r="I17" i="13"/>
  <c r="H17" i="13"/>
  <c r="E17" i="13"/>
  <c r="D17" i="13"/>
  <c r="M16" i="13"/>
  <c r="L16" i="13"/>
  <c r="J16" i="13"/>
  <c r="I16" i="13"/>
  <c r="H16" i="13"/>
  <c r="E16" i="13"/>
  <c r="D16" i="13"/>
  <c r="M15" i="13"/>
  <c r="L15" i="13"/>
  <c r="J15" i="13"/>
  <c r="I15" i="13"/>
  <c r="H15" i="13"/>
  <c r="E15" i="13"/>
  <c r="D15" i="13"/>
  <c r="M14" i="13"/>
  <c r="L14" i="13"/>
  <c r="J14" i="13"/>
  <c r="I14" i="13"/>
  <c r="H14" i="13"/>
  <c r="E14" i="13"/>
  <c r="D14" i="13"/>
  <c r="M13" i="13"/>
  <c r="L13" i="13"/>
  <c r="J13" i="13"/>
  <c r="I13" i="13"/>
  <c r="H13" i="13"/>
  <c r="E13" i="13"/>
  <c r="D13" i="13"/>
  <c r="M12" i="13"/>
  <c r="L12" i="13"/>
  <c r="J12" i="13"/>
  <c r="I12" i="13"/>
  <c r="H12" i="13"/>
  <c r="E12" i="13"/>
  <c r="D12" i="13"/>
  <c r="M11" i="13"/>
  <c r="L11" i="13"/>
  <c r="J11" i="13"/>
  <c r="I11" i="13"/>
  <c r="H11" i="13"/>
  <c r="E11" i="13"/>
  <c r="D11" i="13"/>
  <c r="M10" i="13"/>
  <c r="L10" i="13"/>
  <c r="J10" i="13"/>
  <c r="I10" i="13"/>
  <c r="H10" i="13"/>
  <c r="E10" i="13"/>
  <c r="D10" i="13"/>
  <c r="M9" i="13"/>
  <c r="L9" i="13"/>
  <c r="J9" i="13"/>
  <c r="I9" i="13"/>
  <c r="H9" i="13"/>
  <c r="E9" i="13"/>
  <c r="D9" i="13"/>
  <c r="M8" i="13"/>
  <c r="L8" i="13"/>
  <c r="J8" i="13"/>
  <c r="I8" i="13"/>
  <c r="H8" i="13"/>
  <c r="E8" i="13"/>
  <c r="D8" i="13"/>
  <c r="M7" i="13"/>
  <c r="L7" i="13"/>
  <c r="J7" i="13"/>
  <c r="I7" i="13"/>
  <c r="H7" i="13"/>
  <c r="E7" i="13"/>
  <c r="D7" i="13"/>
  <c r="G225" i="7"/>
  <c r="C225" i="7"/>
  <c r="K224" i="7"/>
  <c r="G224" i="7"/>
  <c r="F224" i="7"/>
  <c r="C224" i="7"/>
  <c r="B224" i="7"/>
  <c r="K223" i="7"/>
  <c r="G223" i="7"/>
  <c r="F223" i="7"/>
  <c r="C223" i="7"/>
  <c r="B223" i="7"/>
  <c r="L223" i="7" s="1"/>
  <c r="K222" i="7"/>
  <c r="G222" i="7"/>
  <c r="F222" i="7"/>
  <c r="C222" i="7"/>
  <c r="B222" i="7"/>
  <c r="K221" i="7"/>
  <c r="G221" i="7"/>
  <c r="F221" i="7"/>
  <c r="C221" i="7"/>
  <c r="B221" i="7"/>
  <c r="K220" i="7"/>
  <c r="G220" i="7"/>
  <c r="F220" i="7"/>
  <c r="C220" i="7"/>
  <c r="B220" i="7"/>
  <c r="K219" i="7"/>
  <c r="G219" i="7"/>
  <c r="F219" i="7"/>
  <c r="C219" i="7"/>
  <c r="B219" i="7"/>
  <c r="K218" i="7"/>
  <c r="G218" i="7"/>
  <c r="F218" i="7"/>
  <c r="C218" i="7"/>
  <c r="B218" i="7"/>
  <c r="K217" i="7"/>
  <c r="G217" i="7"/>
  <c r="F217" i="7"/>
  <c r="C217" i="7"/>
  <c r="B217" i="7"/>
  <c r="K216" i="7"/>
  <c r="G216" i="7"/>
  <c r="F216" i="7"/>
  <c r="C216" i="7"/>
  <c r="B216" i="7"/>
  <c r="K215" i="7"/>
  <c r="G215" i="7"/>
  <c r="F215" i="7"/>
  <c r="C215" i="7"/>
  <c r="B215" i="7"/>
  <c r="K214" i="7"/>
  <c r="G214" i="7"/>
  <c r="F214" i="7"/>
  <c r="C214" i="7"/>
  <c r="B214" i="7"/>
  <c r="K213" i="7"/>
  <c r="G213" i="7"/>
  <c r="F213" i="7"/>
  <c r="C213" i="7"/>
  <c r="B213" i="7"/>
  <c r="K212" i="7"/>
  <c r="G212" i="7"/>
  <c r="F212" i="7"/>
  <c r="C212" i="7"/>
  <c r="B212" i="7"/>
  <c r="K211" i="7"/>
  <c r="G211" i="7"/>
  <c r="F211" i="7"/>
  <c r="C211" i="7"/>
  <c r="B211" i="7"/>
  <c r="K210" i="7"/>
  <c r="G210" i="7"/>
  <c r="F210" i="7"/>
  <c r="C210" i="7"/>
  <c r="B210" i="7"/>
  <c r="K209" i="7"/>
  <c r="G209" i="7"/>
  <c r="F209" i="7"/>
  <c r="C209" i="7"/>
  <c r="B209" i="7"/>
  <c r="K208" i="7"/>
  <c r="G208" i="7"/>
  <c r="F208" i="7"/>
  <c r="C208" i="7"/>
  <c r="B208" i="7"/>
  <c r="K207" i="7"/>
  <c r="G207" i="7"/>
  <c r="F207" i="7"/>
  <c r="C207" i="7"/>
  <c r="B207" i="7"/>
  <c r="K206" i="7"/>
  <c r="G206" i="7"/>
  <c r="F206" i="7"/>
  <c r="C206" i="7"/>
  <c r="B206" i="7"/>
  <c r="K205" i="7"/>
  <c r="G205" i="7"/>
  <c r="F205" i="7"/>
  <c r="C205" i="7"/>
  <c r="B205" i="7"/>
  <c r="K204" i="7"/>
  <c r="G204" i="7"/>
  <c r="F204" i="7"/>
  <c r="C204" i="7"/>
  <c r="B204" i="7"/>
  <c r="K198" i="7"/>
  <c r="F198" i="7"/>
  <c r="B198" i="7"/>
  <c r="M197" i="7"/>
  <c r="L197" i="7"/>
  <c r="J197" i="7"/>
  <c r="I197" i="7"/>
  <c r="H197" i="7"/>
  <c r="E197" i="7"/>
  <c r="D197" i="7"/>
  <c r="M196" i="7"/>
  <c r="L196" i="7"/>
  <c r="J196" i="7"/>
  <c r="I196" i="7"/>
  <c r="H196" i="7"/>
  <c r="E196" i="7"/>
  <c r="D196" i="7"/>
  <c r="M195" i="7"/>
  <c r="L195" i="7"/>
  <c r="J195" i="7"/>
  <c r="I195" i="7"/>
  <c r="H195" i="7"/>
  <c r="E195" i="7"/>
  <c r="D195" i="7"/>
  <c r="M194" i="7"/>
  <c r="L194" i="7"/>
  <c r="J194" i="7"/>
  <c r="I194" i="7"/>
  <c r="H194" i="7"/>
  <c r="E194" i="7"/>
  <c r="D194" i="7"/>
  <c r="M193" i="7"/>
  <c r="L193" i="7"/>
  <c r="J193" i="7"/>
  <c r="I193" i="7"/>
  <c r="H193" i="7"/>
  <c r="E193" i="7"/>
  <c r="D193" i="7"/>
  <c r="M192" i="7"/>
  <c r="L192" i="7"/>
  <c r="J192" i="7"/>
  <c r="I192" i="7"/>
  <c r="H192" i="7"/>
  <c r="E192" i="7"/>
  <c r="D192" i="7"/>
  <c r="M191" i="7"/>
  <c r="L191" i="7"/>
  <c r="J191" i="7"/>
  <c r="I191" i="7"/>
  <c r="H191" i="7"/>
  <c r="E191" i="7"/>
  <c r="D191" i="7"/>
  <c r="M190" i="7"/>
  <c r="L190" i="7"/>
  <c r="J190" i="7"/>
  <c r="I190" i="7"/>
  <c r="H190" i="7"/>
  <c r="E190" i="7"/>
  <c r="D190" i="7"/>
  <c r="M189" i="7"/>
  <c r="L189" i="7"/>
  <c r="J189" i="7"/>
  <c r="I189" i="7"/>
  <c r="H189" i="7"/>
  <c r="E189" i="7"/>
  <c r="D189" i="7"/>
  <c r="K188" i="7"/>
  <c r="L188" i="7" s="1"/>
  <c r="F188" i="7"/>
  <c r="E188" i="7"/>
  <c r="K187" i="7"/>
  <c r="L187" i="7" s="1"/>
  <c r="F187" i="7"/>
  <c r="E187" i="7"/>
  <c r="M186" i="7"/>
  <c r="L186" i="7"/>
  <c r="J186" i="7"/>
  <c r="I186" i="7"/>
  <c r="H186" i="7"/>
  <c r="E186" i="7"/>
  <c r="D186" i="7"/>
  <c r="M185" i="7"/>
  <c r="L185" i="7"/>
  <c r="J185" i="7"/>
  <c r="I185" i="7"/>
  <c r="H185" i="7"/>
  <c r="E185" i="7"/>
  <c r="D185" i="7"/>
  <c r="M184" i="7"/>
  <c r="L184" i="7"/>
  <c r="J184" i="7"/>
  <c r="I184" i="7"/>
  <c r="H184" i="7"/>
  <c r="E184" i="7"/>
  <c r="D184" i="7"/>
  <c r="M183" i="7"/>
  <c r="L183" i="7"/>
  <c r="J183" i="7"/>
  <c r="I183" i="7"/>
  <c r="H183" i="7"/>
  <c r="E183" i="7"/>
  <c r="D183" i="7"/>
  <c r="M182" i="7"/>
  <c r="L182" i="7"/>
  <c r="J182" i="7"/>
  <c r="I182" i="7"/>
  <c r="H182" i="7"/>
  <c r="E182" i="7"/>
  <c r="D182" i="7"/>
  <c r="M181" i="7"/>
  <c r="L181" i="7"/>
  <c r="J181" i="7"/>
  <c r="I181" i="7"/>
  <c r="H181" i="7"/>
  <c r="E181" i="7"/>
  <c r="D181" i="7"/>
  <c r="M180" i="7"/>
  <c r="L180" i="7"/>
  <c r="J180" i="7"/>
  <c r="I180" i="7"/>
  <c r="H180" i="7"/>
  <c r="E180" i="7"/>
  <c r="D180" i="7"/>
  <c r="M179" i="7"/>
  <c r="L179" i="7"/>
  <c r="J179" i="7"/>
  <c r="I179" i="7"/>
  <c r="H179" i="7"/>
  <c r="E179" i="7"/>
  <c r="D179" i="7"/>
  <c r="M178" i="7"/>
  <c r="L178" i="7"/>
  <c r="J178" i="7"/>
  <c r="I178" i="7"/>
  <c r="H178" i="7"/>
  <c r="E178" i="7"/>
  <c r="D178" i="7"/>
  <c r="M177" i="7"/>
  <c r="L177" i="7"/>
  <c r="J177" i="7"/>
  <c r="I177" i="7"/>
  <c r="H177" i="7"/>
  <c r="E177" i="7"/>
  <c r="D177" i="7"/>
  <c r="M176" i="7"/>
  <c r="L176" i="7"/>
  <c r="J176" i="7"/>
  <c r="I176" i="7"/>
  <c r="H176" i="7"/>
  <c r="E176" i="7"/>
  <c r="D176" i="7"/>
  <c r="G170" i="7"/>
  <c r="C170" i="7"/>
  <c r="G169" i="7"/>
  <c r="C169" i="7"/>
  <c r="B169" i="7"/>
  <c r="J168" i="7"/>
  <c r="I168" i="7"/>
  <c r="G168" i="7"/>
  <c r="H168" i="7" s="1"/>
  <c r="C168" i="7"/>
  <c r="B168" i="7"/>
  <c r="G167" i="7"/>
  <c r="C167" i="7"/>
  <c r="B167" i="7"/>
  <c r="J167" i="7" s="1"/>
  <c r="G166" i="7"/>
  <c r="C166" i="7"/>
  <c r="B166" i="7"/>
  <c r="G165" i="7"/>
  <c r="C165" i="7"/>
  <c r="B165" i="7"/>
  <c r="I165" i="7" s="1"/>
  <c r="G164" i="7"/>
  <c r="C164" i="7"/>
  <c r="B164" i="7"/>
  <c r="J164" i="7" s="1"/>
  <c r="G163" i="7"/>
  <c r="C163" i="7"/>
  <c r="B163" i="7"/>
  <c r="J163" i="7" s="1"/>
  <c r="G162" i="7"/>
  <c r="C162" i="7"/>
  <c r="B162" i="7"/>
  <c r="I162" i="7" s="1"/>
  <c r="G161" i="7"/>
  <c r="C161" i="7"/>
  <c r="B161" i="7"/>
  <c r="L161" i="7" s="1"/>
  <c r="L158" i="7"/>
  <c r="G158" i="7"/>
  <c r="C158" i="7"/>
  <c r="B158" i="7"/>
  <c r="M158" i="7" s="1"/>
  <c r="G157" i="7"/>
  <c r="C157" i="7"/>
  <c r="B157" i="7"/>
  <c r="G156" i="7"/>
  <c r="C156" i="7"/>
  <c r="B156" i="7"/>
  <c r="G155" i="7"/>
  <c r="C155" i="7"/>
  <c r="B155" i="7"/>
  <c r="G154" i="7"/>
  <c r="C154" i="7"/>
  <c r="B154" i="7"/>
  <c r="M154" i="7" s="1"/>
  <c r="G153" i="7"/>
  <c r="C153" i="7"/>
  <c r="B153" i="7"/>
  <c r="G152" i="7"/>
  <c r="C152" i="7"/>
  <c r="B152" i="7"/>
  <c r="G151" i="7"/>
  <c r="C151" i="7"/>
  <c r="B151" i="7"/>
  <c r="G150" i="7"/>
  <c r="C150" i="7"/>
  <c r="B150" i="7"/>
  <c r="G149" i="7"/>
  <c r="H149" i="7" s="1"/>
  <c r="C149" i="7"/>
  <c r="B149" i="7"/>
  <c r="I149" i="7" s="1"/>
  <c r="G148" i="7"/>
  <c r="C148" i="7"/>
  <c r="B148" i="7"/>
  <c r="K142" i="7"/>
  <c r="F142" i="7"/>
  <c r="B142" i="7"/>
  <c r="E142" i="7" s="1"/>
  <c r="M141" i="7"/>
  <c r="L141" i="7"/>
  <c r="J141" i="7"/>
  <c r="I141" i="7"/>
  <c r="H141" i="7"/>
  <c r="E141" i="7"/>
  <c r="D141" i="7"/>
  <c r="M140" i="7"/>
  <c r="L140" i="7"/>
  <c r="J140" i="7"/>
  <c r="I140" i="7"/>
  <c r="H140" i="7"/>
  <c r="E140" i="7"/>
  <c r="D140" i="7"/>
  <c r="M139" i="7"/>
  <c r="L139" i="7"/>
  <c r="J139" i="7"/>
  <c r="I139" i="7"/>
  <c r="H139" i="7"/>
  <c r="E139" i="7"/>
  <c r="D139" i="7"/>
  <c r="M138" i="7"/>
  <c r="L138" i="7"/>
  <c r="J138" i="7"/>
  <c r="I138" i="7"/>
  <c r="H138" i="7"/>
  <c r="E138" i="7"/>
  <c r="D138" i="7"/>
  <c r="M137" i="7"/>
  <c r="L137" i="7"/>
  <c r="J137" i="7"/>
  <c r="I137" i="7"/>
  <c r="H137" i="7"/>
  <c r="E137" i="7"/>
  <c r="D137" i="7"/>
  <c r="M136" i="7"/>
  <c r="L136" i="7"/>
  <c r="J136" i="7"/>
  <c r="I136" i="7"/>
  <c r="H136" i="7"/>
  <c r="E136" i="7"/>
  <c r="D136" i="7"/>
  <c r="M135" i="7"/>
  <c r="L135" i="7"/>
  <c r="J135" i="7"/>
  <c r="I135" i="7"/>
  <c r="H135" i="7"/>
  <c r="E135" i="7"/>
  <c r="D135" i="7"/>
  <c r="M134" i="7"/>
  <c r="L134" i="7"/>
  <c r="J134" i="7"/>
  <c r="I134" i="7"/>
  <c r="H134" i="7"/>
  <c r="E134" i="7"/>
  <c r="D134" i="7"/>
  <c r="M133" i="7"/>
  <c r="L133" i="7"/>
  <c r="J133" i="7"/>
  <c r="I133" i="7"/>
  <c r="H133" i="7"/>
  <c r="E133" i="7"/>
  <c r="D133" i="7"/>
  <c r="K132" i="7"/>
  <c r="L132" i="7" s="1"/>
  <c r="F132" i="7"/>
  <c r="B132" i="7"/>
  <c r="K131" i="7"/>
  <c r="L131" i="7" s="1"/>
  <c r="F131" i="7"/>
  <c r="H131" i="7" s="1"/>
  <c r="B131" i="7"/>
  <c r="E131" i="7" s="1"/>
  <c r="M130" i="7"/>
  <c r="L130" i="7"/>
  <c r="J130" i="7"/>
  <c r="I130" i="7"/>
  <c r="H130" i="7"/>
  <c r="E130" i="7"/>
  <c r="D130" i="7"/>
  <c r="M129" i="7"/>
  <c r="L129" i="7"/>
  <c r="J129" i="7"/>
  <c r="I129" i="7"/>
  <c r="H129" i="7"/>
  <c r="E129" i="7"/>
  <c r="D129" i="7"/>
  <c r="M128" i="7"/>
  <c r="L128" i="7"/>
  <c r="J128" i="7"/>
  <c r="I128" i="7"/>
  <c r="H128" i="7"/>
  <c r="E128" i="7"/>
  <c r="D128" i="7"/>
  <c r="M127" i="7"/>
  <c r="L127" i="7"/>
  <c r="J127" i="7"/>
  <c r="I127" i="7"/>
  <c r="H127" i="7"/>
  <c r="E127" i="7"/>
  <c r="D127" i="7"/>
  <c r="M126" i="7"/>
  <c r="L126" i="7"/>
  <c r="J126" i="7"/>
  <c r="I126" i="7"/>
  <c r="H126" i="7"/>
  <c r="E126" i="7"/>
  <c r="D126" i="7"/>
  <c r="M125" i="7"/>
  <c r="L125" i="7"/>
  <c r="J125" i="7"/>
  <c r="I125" i="7"/>
  <c r="H125" i="7"/>
  <c r="E125" i="7"/>
  <c r="D125" i="7"/>
  <c r="M124" i="7"/>
  <c r="L124" i="7"/>
  <c r="J124" i="7"/>
  <c r="I124" i="7"/>
  <c r="H124" i="7"/>
  <c r="E124" i="7"/>
  <c r="D124" i="7"/>
  <c r="M123" i="7"/>
  <c r="L123" i="7"/>
  <c r="J123" i="7"/>
  <c r="I123" i="7"/>
  <c r="H123" i="7"/>
  <c r="E123" i="7"/>
  <c r="D123" i="7"/>
  <c r="M122" i="7"/>
  <c r="L122" i="7"/>
  <c r="J122" i="7"/>
  <c r="I122" i="7"/>
  <c r="H122" i="7"/>
  <c r="E122" i="7"/>
  <c r="D122" i="7"/>
  <c r="M121" i="7"/>
  <c r="L121" i="7"/>
  <c r="J121" i="7"/>
  <c r="I121" i="7"/>
  <c r="H121" i="7"/>
  <c r="E121" i="7"/>
  <c r="D121" i="7"/>
  <c r="M120" i="7"/>
  <c r="L120" i="7"/>
  <c r="J120" i="7"/>
  <c r="I120" i="7"/>
  <c r="H120" i="7"/>
  <c r="E120" i="7"/>
  <c r="D120" i="7"/>
  <c r="K114" i="7"/>
  <c r="F114" i="7"/>
  <c r="H114" i="7" s="1"/>
  <c r="B114" i="7"/>
  <c r="M113" i="7"/>
  <c r="L113" i="7"/>
  <c r="J113" i="7"/>
  <c r="I113" i="7"/>
  <c r="H113" i="7"/>
  <c r="E113" i="7"/>
  <c r="D113" i="7"/>
  <c r="M112" i="7"/>
  <c r="L112" i="7"/>
  <c r="J112" i="7"/>
  <c r="I112" i="7"/>
  <c r="H112" i="7"/>
  <c r="E112" i="7"/>
  <c r="D112" i="7"/>
  <c r="M111" i="7"/>
  <c r="L111" i="7"/>
  <c r="J111" i="7"/>
  <c r="I111" i="7"/>
  <c r="H111" i="7"/>
  <c r="E111" i="7"/>
  <c r="D111" i="7"/>
  <c r="M110" i="7"/>
  <c r="L110" i="7"/>
  <c r="J110" i="7"/>
  <c r="I110" i="7"/>
  <c r="H110" i="7"/>
  <c r="E110" i="7"/>
  <c r="D110" i="7"/>
  <c r="M109" i="7"/>
  <c r="L109" i="7"/>
  <c r="J109" i="7"/>
  <c r="I109" i="7"/>
  <c r="H109" i="7"/>
  <c r="E109" i="7"/>
  <c r="D109" i="7"/>
  <c r="M108" i="7"/>
  <c r="L108" i="7"/>
  <c r="J108" i="7"/>
  <c r="I108" i="7"/>
  <c r="H108" i="7"/>
  <c r="E108" i="7"/>
  <c r="D108" i="7"/>
  <c r="M107" i="7"/>
  <c r="L107" i="7"/>
  <c r="J107" i="7"/>
  <c r="I107" i="7"/>
  <c r="H107" i="7"/>
  <c r="E107" i="7"/>
  <c r="D107" i="7"/>
  <c r="M106" i="7"/>
  <c r="L106" i="7"/>
  <c r="J106" i="7"/>
  <c r="I106" i="7"/>
  <c r="H106" i="7"/>
  <c r="E106" i="7"/>
  <c r="D106" i="7"/>
  <c r="M105" i="7"/>
  <c r="L105" i="7"/>
  <c r="J105" i="7"/>
  <c r="I105" i="7"/>
  <c r="H105" i="7"/>
  <c r="E105" i="7"/>
  <c r="D105" i="7"/>
  <c r="K104" i="7"/>
  <c r="L104" i="7" s="1"/>
  <c r="F104" i="7"/>
  <c r="B104" i="7"/>
  <c r="E104" i="7" s="1"/>
  <c r="K103" i="7"/>
  <c r="L103" i="7" s="1"/>
  <c r="F103" i="7"/>
  <c r="H103" i="7" s="1"/>
  <c r="B103" i="7"/>
  <c r="M102" i="7"/>
  <c r="L102" i="7"/>
  <c r="J102" i="7"/>
  <c r="I102" i="7"/>
  <c r="H102" i="7"/>
  <c r="E102" i="7"/>
  <c r="D102" i="7"/>
  <c r="M101" i="7"/>
  <c r="L101" i="7"/>
  <c r="J101" i="7"/>
  <c r="I101" i="7"/>
  <c r="H101" i="7"/>
  <c r="E101" i="7"/>
  <c r="D101" i="7"/>
  <c r="M100" i="7"/>
  <c r="L100" i="7"/>
  <c r="J100" i="7"/>
  <c r="I100" i="7"/>
  <c r="H100" i="7"/>
  <c r="E100" i="7"/>
  <c r="D100" i="7"/>
  <c r="M99" i="7"/>
  <c r="L99" i="7"/>
  <c r="J99" i="7"/>
  <c r="I99" i="7"/>
  <c r="H99" i="7"/>
  <c r="E99" i="7"/>
  <c r="D99" i="7"/>
  <c r="M98" i="7"/>
  <c r="L98" i="7"/>
  <c r="J98" i="7"/>
  <c r="I98" i="7"/>
  <c r="H98" i="7"/>
  <c r="E98" i="7"/>
  <c r="D98" i="7"/>
  <c r="M97" i="7"/>
  <c r="L97" i="7"/>
  <c r="J97" i="7"/>
  <c r="I97" i="7"/>
  <c r="H97" i="7"/>
  <c r="E97" i="7"/>
  <c r="D97" i="7"/>
  <c r="M96" i="7"/>
  <c r="L96" i="7"/>
  <c r="J96" i="7"/>
  <c r="I96" i="7"/>
  <c r="H96" i="7"/>
  <c r="E96" i="7"/>
  <c r="D96" i="7"/>
  <c r="M95" i="7"/>
  <c r="L95" i="7"/>
  <c r="J95" i="7"/>
  <c r="I95" i="7"/>
  <c r="H95" i="7"/>
  <c r="E95" i="7"/>
  <c r="D95" i="7"/>
  <c r="M94" i="7"/>
  <c r="L94" i="7"/>
  <c r="J94" i="7"/>
  <c r="I94" i="7"/>
  <c r="H94" i="7"/>
  <c r="E94" i="7"/>
  <c r="D94" i="7"/>
  <c r="M93" i="7"/>
  <c r="L93" i="7"/>
  <c r="J93" i="7"/>
  <c r="I93" i="7"/>
  <c r="H93" i="7"/>
  <c r="E93" i="7"/>
  <c r="D93" i="7"/>
  <c r="M92" i="7"/>
  <c r="L92" i="7"/>
  <c r="J92" i="7"/>
  <c r="I92" i="7"/>
  <c r="H92" i="7"/>
  <c r="E92" i="7"/>
  <c r="D92" i="7"/>
  <c r="K86" i="7"/>
  <c r="F86" i="7"/>
  <c r="H86" i="7" s="1"/>
  <c r="B86" i="7"/>
  <c r="D86" i="7" s="1"/>
  <c r="M85" i="7"/>
  <c r="L85" i="7"/>
  <c r="J85" i="7"/>
  <c r="I85" i="7"/>
  <c r="H85" i="7"/>
  <c r="E85" i="7"/>
  <c r="D85" i="7"/>
  <c r="M84" i="7"/>
  <c r="L84" i="7"/>
  <c r="J84" i="7"/>
  <c r="I84" i="7"/>
  <c r="H84" i="7"/>
  <c r="E84" i="7"/>
  <c r="D84" i="7"/>
  <c r="M83" i="7"/>
  <c r="L83" i="7"/>
  <c r="J83" i="7"/>
  <c r="I83" i="7"/>
  <c r="H83" i="7"/>
  <c r="E83" i="7"/>
  <c r="D83" i="7"/>
  <c r="M82" i="7"/>
  <c r="L82" i="7"/>
  <c r="J82" i="7"/>
  <c r="I82" i="7"/>
  <c r="H82" i="7"/>
  <c r="E82" i="7"/>
  <c r="D82" i="7"/>
  <c r="M81" i="7"/>
  <c r="L81" i="7"/>
  <c r="J81" i="7"/>
  <c r="I81" i="7"/>
  <c r="H81" i="7"/>
  <c r="E81" i="7"/>
  <c r="D81" i="7"/>
  <c r="M80" i="7"/>
  <c r="L80" i="7"/>
  <c r="J80" i="7"/>
  <c r="I80" i="7"/>
  <c r="H80" i="7"/>
  <c r="E80" i="7"/>
  <c r="D80" i="7"/>
  <c r="M79" i="7"/>
  <c r="L79" i="7"/>
  <c r="J79" i="7"/>
  <c r="I79" i="7"/>
  <c r="H79" i="7"/>
  <c r="E79" i="7"/>
  <c r="D79" i="7"/>
  <c r="M78" i="7"/>
  <c r="L78" i="7"/>
  <c r="J78" i="7"/>
  <c r="I78" i="7"/>
  <c r="H78" i="7"/>
  <c r="E78" i="7"/>
  <c r="D78" i="7"/>
  <c r="M77" i="7"/>
  <c r="L77" i="7"/>
  <c r="J77" i="7"/>
  <c r="I77" i="7"/>
  <c r="H77" i="7"/>
  <c r="E77" i="7"/>
  <c r="D77" i="7"/>
  <c r="K76" i="7"/>
  <c r="F76" i="7"/>
  <c r="H76" i="7" s="1"/>
  <c r="B76" i="7"/>
  <c r="E76" i="7" s="1"/>
  <c r="K75" i="7"/>
  <c r="L75" i="7" s="1"/>
  <c r="F75" i="7"/>
  <c r="H75" i="7" s="1"/>
  <c r="B75" i="7"/>
  <c r="E75" i="7" s="1"/>
  <c r="M74" i="7"/>
  <c r="L74" i="7"/>
  <c r="J74" i="7"/>
  <c r="I74" i="7"/>
  <c r="H74" i="7"/>
  <c r="E74" i="7"/>
  <c r="D74" i="7"/>
  <c r="M73" i="7"/>
  <c r="L73" i="7"/>
  <c r="J73" i="7"/>
  <c r="I73" i="7"/>
  <c r="H73" i="7"/>
  <c r="E73" i="7"/>
  <c r="D73" i="7"/>
  <c r="M72" i="7"/>
  <c r="L72" i="7"/>
  <c r="J72" i="7"/>
  <c r="I72" i="7"/>
  <c r="H72" i="7"/>
  <c r="E72" i="7"/>
  <c r="D72" i="7"/>
  <c r="M71" i="7"/>
  <c r="L71" i="7"/>
  <c r="J71" i="7"/>
  <c r="I71" i="7"/>
  <c r="H71" i="7"/>
  <c r="E71" i="7"/>
  <c r="D71" i="7"/>
  <c r="M70" i="7"/>
  <c r="L70" i="7"/>
  <c r="J70" i="7"/>
  <c r="I70" i="7"/>
  <c r="H70" i="7"/>
  <c r="E70" i="7"/>
  <c r="D70" i="7"/>
  <c r="M69" i="7"/>
  <c r="L69" i="7"/>
  <c r="J69" i="7"/>
  <c r="I69" i="7"/>
  <c r="H69" i="7"/>
  <c r="E69" i="7"/>
  <c r="D69" i="7"/>
  <c r="M68" i="7"/>
  <c r="L68" i="7"/>
  <c r="J68" i="7"/>
  <c r="I68" i="7"/>
  <c r="H68" i="7"/>
  <c r="E68" i="7"/>
  <c r="D68" i="7"/>
  <c r="M67" i="7"/>
  <c r="L67" i="7"/>
  <c r="J67" i="7"/>
  <c r="I67" i="7"/>
  <c r="H67" i="7"/>
  <c r="E67" i="7"/>
  <c r="D67" i="7"/>
  <c r="M66" i="7"/>
  <c r="L66" i="7"/>
  <c r="J66" i="7"/>
  <c r="I66" i="7"/>
  <c r="H66" i="7"/>
  <c r="E66" i="7"/>
  <c r="D66" i="7"/>
  <c r="M65" i="7"/>
  <c r="L65" i="7"/>
  <c r="J65" i="7"/>
  <c r="I65" i="7"/>
  <c r="H65" i="7"/>
  <c r="E65" i="7"/>
  <c r="D65" i="7"/>
  <c r="M64" i="7"/>
  <c r="L64" i="7"/>
  <c r="J64" i="7"/>
  <c r="I64" i="7"/>
  <c r="H64" i="7"/>
  <c r="E64" i="7"/>
  <c r="D64" i="7"/>
  <c r="K58" i="7"/>
  <c r="F58" i="7"/>
  <c r="H58" i="7" s="1"/>
  <c r="B58" i="7"/>
  <c r="D58" i="7" s="1"/>
  <c r="M57" i="7"/>
  <c r="L57" i="7"/>
  <c r="J57" i="7"/>
  <c r="I57" i="7"/>
  <c r="H57" i="7"/>
  <c r="E57" i="7"/>
  <c r="D57" i="7"/>
  <c r="M56" i="7"/>
  <c r="L56" i="7"/>
  <c r="J56" i="7"/>
  <c r="I56" i="7"/>
  <c r="H56" i="7"/>
  <c r="E56" i="7"/>
  <c r="D56" i="7"/>
  <c r="M55" i="7"/>
  <c r="L55" i="7"/>
  <c r="J55" i="7"/>
  <c r="I55" i="7"/>
  <c r="H55" i="7"/>
  <c r="E55" i="7"/>
  <c r="D55" i="7"/>
  <c r="M54" i="7"/>
  <c r="L54" i="7"/>
  <c r="J54" i="7"/>
  <c r="I54" i="7"/>
  <c r="H54" i="7"/>
  <c r="E54" i="7"/>
  <c r="D54" i="7"/>
  <c r="M53" i="7"/>
  <c r="L53" i="7"/>
  <c r="J53" i="7"/>
  <c r="I53" i="7"/>
  <c r="H53" i="7"/>
  <c r="E53" i="7"/>
  <c r="D53" i="7"/>
  <c r="M52" i="7"/>
  <c r="L52" i="7"/>
  <c r="J52" i="7"/>
  <c r="I52" i="7"/>
  <c r="H52" i="7"/>
  <c r="E52" i="7"/>
  <c r="D52" i="7"/>
  <c r="M51" i="7"/>
  <c r="L51" i="7"/>
  <c r="J51" i="7"/>
  <c r="I51" i="7"/>
  <c r="H51" i="7"/>
  <c r="E51" i="7"/>
  <c r="D51" i="7"/>
  <c r="M50" i="7"/>
  <c r="L50" i="7"/>
  <c r="J50" i="7"/>
  <c r="I50" i="7"/>
  <c r="H50" i="7"/>
  <c r="E50" i="7"/>
  <c r="D50" i="7"/>
  <c r="M49" i="7"/>
  <c r="L49" i="7"/>
  <c r="J49" i="7"/>
  <c r="I49" i="7"/>
  <c r="H49" i="7"/>
  <c r="E49" i="7"/>
  <c r="D49" i="7"/>
  <c r="K48" i="7"/>
  <c r="L48" i="7" s="1"/>
  <c r="F48" i="7"/>
  <c r="H48" i="7" s="1"/>
  <c r="B48" i="7"/>
  <c r="E48" i="7" s="1"/>
  <c r="K47" i="7"/>
  <c r="L47" i="7" s="1"/>
  <c r="F47" i="7"/>
  <c r="B47" i="7"/>
  <c r="E47" i="7" s="1"/>
  <c r="M46" i="7"/>
  <c r="L46" i="7"/>
  <c r="J46" i="7"/>
  <c r="I46" i="7"/>
  <c r="H46" i="7"/>
  <c r="E46" i="7"/>
  <c r="D46" i="7"/>
  <c r="M45" i="7"/>
  <c r="L45" i="7"/>
  <c r="J45" i="7"/>
  <c r="I45" i="7"/>
  <c r="H45" i="7"/>
  <c r="E45" i="7"/>
  <c r="D45" i="7"/>
  <c r="M44" i="7"/>
  <c r="L44" i="7"/>
  <c r="J44" i="7"/>
  <c r="I44" i="7"/>
  <c r="H44" i="7"/>
  <c r="E44" i="7"/>
  <c r="D44" i="7"/>
  <c r="M43" i="7"/>
  <c r="L43" i="7"/>
  <c r="J43" i="7"/>
  <c r="I43" i="7"/>
  <c r="H43" i="7"/>
  <c r="E43" i="7"/>
  <c r="D43" i="7"/>
  <c r="M42" i="7"/>
  <c r="L42" i="7"/>
  <c r="J42" i="7"/>
  <c r="I42" i="7"/>
  <c r="H42" i="7"/>
  <c r="E42" i="7"/>
  <c r="D42" i="7"/>
  <c r="M41" i="7"/>
  <c r="L41" i="7"/>
  <c r="J41" i="7"/>
  <c r="I41" i="7"/>
  <c r="H41" i="7"/>
  <c r="E41" i="7"/>
  <c r="D41" i="7"/>
  <c r="M40" i="7"/>
  <c r="L40" i="7"/>
  <c r="J40" i="7"/>
  <c r="I40" i="7"/>
  <c r="H40" i="7"/>
  <c r="E40" i="7"/>
  <c r="D40" i="7"/>
  <c r="M39" i="7"/>
  <c r="L39" i="7"/>
  <c r="J39" i="7"/>
  <c r="I39" i="7"/>
  <c r="H39" i="7"/>
  <c r="E39" i="7"/>
  <c r="D39" i="7"/>
  <c r="M38" i="7"/>
  <c r="L38" i="7"/>
  <c r="J38" i="7"/>
  <c r="I38" i="7"/>
  <c r="H38" i="7"/>
  <c r="E38" i="7"/>
  <c r="D38" i="7"/>
  <c r="M37" i="7"/>
  <c r="L37" i="7"/>
  <c r="J37" i="7"/>
  <c r="I37" i="7"/>
  <c r="H37" i="7"/>
  <c r="E37" i="7"/>
  <c r="D37" i="7"/>
  <c r="M36" i="7"/>
  <c r="L36" i="7"/>
  <c r="J36" i="7"/>
  <c r="I36" i="7"/>
  <c r="H36" i="7"/>
  <c r="E36" i="7"/>
  <c r="D36" i="7"/>
  <c r="H29" i="7"/>
  <c r="B29" i="7"/>
  <c r="L29" i="7" s="1"/>
  <c r="M28" i="7"/>
  <c r="L28" i="7"/>
  <c r="J28" i="7"/>
  <c r="I28" i="7"/>
  <c r="H28" i="7"/>
  <c r="E28" i="7"/>
  <c r="D28" i="7"/>
  <c r="M27" i="7"/>
  <c r="L27" i="7"/>
  <c r="J27" i="7"/>
  <c r="I27" i="7"/>
  <c r="H27" i="7"/>
  <c r="E27" i="7"/>
  <c r="D27" i="7"/>
  <c r="M26" i="7"/>
  <c r="L26" i="7"/>
  <c r="J26" i="7"/>
  <c r="I26" i="7"/>
  <c r="H26" i="7"/>
  <c r="E26" i="7"/>
  <c r="D26" i="7"/>
  <c r="M25" i="7"/>
  <c r="L25" i="7"/>
  <c r="J25" i="7"/>
  <c r="I25" i="7"/>
  <c r="H25" i="7"/>
  <c r="E25" i="7"/>
  <c r="D25" i="7"/>
  <c r="M24" i="7"/>
  <c r="L24" i="7"/>
  <c r="J24" i="7"/>
  <c r="I24" i="7"/>
  <c r="H24" i="7"/>
  <c r="E24" i="7"/>
  <c r="D24" i="7"/>
  <c r="M23" i="7"/>
  <c r="L23" i="7"/>
  <c r="J23" i="7"/>
  <c r="I23" i="7"/>
  <c r="H23" i="7"/>
  <c r="E23" i="7"/>
  <c r="D23" i="7"/>
  <c r="M22" i="7"/>
  <c r="L22" i="7"/>
  <c r="J22" i="7"/>
  <c r="I22" i="7"/>
  <c r="H22" i="7"/>
  <c r="E22" i="7"/>
  <c r="D22" i="7"/>
  <c r="M21" i="7"/>
  <c r="L21" i="7"/>
  <c r="J21" i="7"/>
  <c r="I21" i="7"/>
  <c r="H21" i="7"/>
  <c r="E21" i="7"/>
  <c r="D21" i="7"/>
  <c r="M20" i="7"/>
  <c r="L20" i="7"/>
  <c r="J20" i="7"/>
  <c r="I20" i="7"/>
  <c r="H20" i="7"/>
  <c r="E20" i="7"/>
  <c r="D20" i="7"/>
  <c r="L19" i="7"/>
  <c r="B19" i="7"/>
  <c r="M19" i="7" s="1"/>
  <c r="L18" i="7"/>
  <c r="H18" i="7"/>
  <c r="B18" i="7"/>
  <c r="E18" i="7" s="1"/>
  <c r="M17" i="7"/>
  <c r="L17" i="7"/>
  <c r="J17" i="7"/>
  <c r="I17" i="7"/>
  <c r="H17" i="7"/>
  <c r="E17" i="7"/>
  <c r="D17" i="7"/>
  <c r="M16" i="7"/>
  <c r="L16" i="7"/>
  <c r="J16" i="7"/>
  <c r="I16" i="7"/>
  <c r="H16" i="7"/>
  <c r="E16" i="7"/>
  <c r="D16" i="7"/>
  <c r="M15" i="7"/>
  <c r="L15" i="7"/>
  <c r="J15" i="7"/>
  <c r="I15" i="7"/>
  <c r="H15" i="7"/>
  <c r="E15" i="7"/>
  <c r="D15" i="7"/>
  <c r="M14" i="7"/>
  <c r="L14" i="7"/>
  <c r="J14" i="7"/>
  <c r="I14" i="7"/>
  <c r="H14" i="7"/>
  <c r="E14" i="7"/>
  <c r="D14" i="7"/>
  <c r="M13" i="7"/>
  <c r="L13" i="7"/>
  <c r="J13" i="7"/>
  <c r="I13" i="7"/>
  <c r="H13" i="7"/>
  <c r="E13" i="7"/>
  <c r="D13" i="7"/>
  <c r="M12" i="7"/>
  <c r="L12" i="7"/>
  <c r="J12" i="7"/>
  <c r="I12" i="7"/>
  <c r="H12" i="7"/>
  <c r="E12" i="7"/>
  <c r="D12" i="7"/>
  <c r="M11" i="7"/>
  <c r="L11" i="7"/>
  <c r="J11" i="7"/>
  <c r="I11" i="7"/>
  <c r="H11" i="7"/>
  <c r="E11" i="7"/>
  <c r="D11" i="7"/>
  <c r="M10" i="7"/>
  <c r="L10" i="7"/>
  <c r="J10" i="7"/>
  <c r="I10" i="7"/>
  <c r="H10" i="7"/>
  <c r="E10" i="7"/>
  <c r="D10" i="7"/>
  <c r="M9" i="7"/>
  <c r="L9" i="7"/>
  <c r="J9" i="7"/>
  <c r="I9" i="7"/>
  <c r="H9" i="7"/>
  <c r="E9" i="7"/>
  <c r="D9" i="7"/>
  <c r="M8" i="7"/>
  <c r="L8" i="7"/>
  <c r="J8" i="7"/>
  <c r="I8" i="7"/>
  <c r="H8" i="7"/>
  <c r="E8" i="7"/>
  <c r="D8" i="7"/>
  <c r="M7" i="7"/>
  <c r="L7" i="7"/>
  <c r="J7" i="7"/>
  <c r="I7" i="7"/>
  <c r="H7" i="7"/>
  <c r="E7" i="7"/>
  <c r="D7" i="7"/>
  <c r="I102" i="13" l="1"/>
  <c r="J222" i="7"/>
  <c r="H152" i="11"/>
  <c r="H162" i="11"/>
  <c r="M158" i="12"/>
  <c r="J197" i="11"/>
  <c r="E197" i="11"/>
  <c r="M215" i="11"/>
  <c r="J213" i="11"/>
  <c r="J168" i="11"/>
  <c r="I113" i="11"/>
  <c r="M53" i="11"/>
  <c r="J183" i="13"/>
  <c r="M206" i="13"/>
  <c r="J146" i="13"/>
  <c r="M156" i="13"/>
  <c r="M53" i="13"/>
  <c r="J203" i="13"/>
  <c r="M49" i="13"/>
  <c r="I207" i="13"/>
  <c r="J162" i="7"/>
  <c r="J220" i="7"/>
  <c r="D167" i="7"/>
  <c r="I167" i="7"/>
  <c r="L167" i="7"/>
  <c r="I163" i="7"/>
  <c r="L163" i="7"/>
  <c r="D163" i="7"/>
  <c r="M163" i="7"/>
  <c r="I154" i="7"/>
  <c r="I103" i="7"/>
  <c r="J218" i="7"/>
  <c r="H213" i="7"/>
  <c r="I209" i="7"/>
  <c r="H205" i="7"/>
  <c r="H112" i="12"/>
  <c r="M159" i="12"/>
  <c r="M156" i="12"/>
  <c r="H109" i="12"/>
  <c r="M113" i="12"/>
  <c r="M148" i="12"/>
  <c r="M153" i="12"/>
  <c r="M155" i="12"/>
  <c r="E218" i="11"/>
  <c r="J223" i="11"/>
  <c r="M206" i="11"/>
  <c r="D162" i="11"/>
  <c r="M152" i="11"/>
  <c r="L160" i="11"/>
  <c r="L154" i="11"/>
  <c r="M162" i="11"/>
  <c r="J167" i="11"/>
  <c r="J148" i="11"/>
  <c r="I85" i="11"/>
  <c r="L85" i="11"/>
  <c r="M218" i="11"/>
  <c r="I52" i="11"/>
  <c r="L29" i="11"/>
  <c r="I25" i="11"/>
  <c r="J25" i="11"/>
  <c r="L217" i="11"/>
  <c r="L208" i="11"/>
  <c r="L214" i="11"/>
  <c r="J147" i="11"/>
  <c r="M158" i="11"/>
  <c r="H156" i="11"/>
  <c r="J166" i="11"/>
  <c r="H167" i="11"/>
  <c r="H157" i="11"/>
  <c r="J152" i="11"/>
  <c r="J163" i="11"/>
  <c r="M160" i="11"/>
  <c r="L162" i="11"/>
  <c r="K165" i="11"/>
  <c r="L151" i="11"/>
  <c r="H85" i="11"/>
  <c r="L80" i="11"/>
  <c r="L213" i="11"/>
  <c r="M219" i="11"/>
  <c r="M207" i="11"/>
  <c r="L210" i="11"/>
  <c r="L204" i="11"/>
  <c r="L218" i="11"/>
  <c r="L216" i="11"/>
  <c r="K157" i="13"/>
  <c r="M150" i="13"/>
  <c r="M152" i="13"/>
  <c r="M190" i="13"/>
  <c r="M192" i="13"/>
  <c r="M194" i="13"/>
  <c r="M200" i="13"/>
  <c r="M202" i="13"/>
  <c r="M204" i="13"/>
  <c r="H138" i="13"/>
  <c r="H146" i="13"/>
  <c r="H150" i="13"/>
  <c r="F154" i="13"/>
  <c r="H154" i="13" s="1"/>
  <c r="M149" i="13"/>
  <c r="J79" i="13"/>
  <c r="J53" i="13"/>
  <c r="I195" i="13"/>
  <c r="I197" i="13"/>
  <c r="I199" i="13"/>
  <c r="H202" i="13"/>
  <c r="L53" i="13"/>
  <c r="L27" i="13"/>
  <c r="L198" i="7"/>
  <c r="M157" i="7"/>
  <c r="H167" i="7"/>
  <c r="H162" i="7"/>
  <c r="H163" i="7"/>
  <c r="H164" i="7"/>
  <c r="H153" i="7"/>
  <c r="M165" i="7"/>
  <c r="M167" i="7"/>
  <c r="M169" i="7"/>
  <c r="K170" i="7"/>
  <c r="L168" i="7"/>
  <c r="L114" i="7"/>
  <c r="K159" i="7"/>
  <c r="L156" i="7"/>
  <c r="M153" i="7"/>
  <c r="H223" i="7"/>
  <c r="H219" i="7"/>
  <c r="M205" i="7"/>
  <c r="M218" i="7"/>
  <c r="J224" i="7"/>
  <c r="J210" i="7"/>
  <c r="M132" i="7"/>
  <c r="E165" i="7"/>
  <c r="L165" i="7"/>
  <c r="I161" i="7"/>
  <c r="J155" i="7"/>
  <c r="L86" i="7"/>
  <c r="E86" i="7"/>
  <c r="D218" i="7"/>
  <c r="J216" i="7"/>
  <c r="H152" i="12"/>
  <c r="H207" i="11"/>
  <c r="H148" i="7"/>
  <c r="I115" i="12"/>
  <c r="I110" i="12"/>
  <c r="M152" i="12"/>
  <c r="M149" i="12"/>
  <c r="E114" i="12"/>
  <c r="M107" i="12"/>
  <c r="H147" i="12"/>
  <c r="H155" i="12"/>
  <c r="H119" i="12"/>
  <c r="H111" i="12"/>
  <c r="H113" i="12"/>
  <c r="H154" i="12"/>
  <c r="H159" i="12"/>
  <c r="M197" i="11"/>
  <c r="I212" i="11"/>
  <c r="J211" i="11"/>
  <c r="M192" i="11"/>
  <c r="I219" i="11"/>
  <c r="M208" i="11"/>
  <c r="M150" i="11"/>
  <c r="J203" i="11"/>
  <c r="J149" i="11"/>
  <c r="E160" i="11"/>
  <c r="J153" i="11"/>
  <c r="E152" i="11"/>
  <c r="L152" i="11"/>
  <c r="D151" i="11"/>
  <c r="J151" i="11"/>
  <c r="I149" i="11"/>
  <c r="M148" i="11"/>
  <c r="E208" i="11"/>
  <c r="I53" i="11"/>
  <c r="L53" i="11"/>
  <c r="H213" i="11"/>
  <c r="H222" i="11"/>
  <c r="H215" i="11"/>
  <c r="H223" i="11"/>
  <c r="M220" i="7"/>
  <c r="M216" i="7"/>
  <c r="J166" i="7"/>
  <c r="J157" i="7"/>
  <c r="M161" i="7"/>
  <c r="I86" i="7"/>
  <c r="J86" i="7"/>
  <c r="H158" i="7"/>
  <c r="D145" i="13"/>
  <c r="J150" i="13"/>
  <c r="I156" i="13"/>
  <c r="I202" i="13"/>
  <c r="J145" i="13"/>
  <c r="E147" i="13"/>
  <c r="E199" i="13"/>
  <c r="M145" i="13"/>
  <c r="H199" i="13"/>
  <c r="H201" i="13"/>
  <c r="M180" i="13"/>
  <c r="I194" i="13"/>
  <c r="I137" i="13"/>
  <c r="I205" i="13"/>
  <c r="M195" i="13"/>
  <c r="D195" i="13"/>
  <c r="J195" i="13"/>
  <c r="L23" i="13"/>
  <c r="M24" i="13"/>
  <c r="E158" i="12"/>
  <c r="I157" i="12"/>
  <c r="I153" i="12"/>
  <c r="J137" i="12"/>
  <c r="H150" i="12"/>
  <c r="M114" i="12"/>
  <c r="I149" i="12"/>
  <c r="E108" i="12"/>
  <c r="M108" i="12"/>
  <c r="E156" i="12"/>
  <c r="I118" i="12"/>
  <c r="H114" i="12"/>
  <c r="H151" i="12"/>
  <c r="H148" i="12"/>
  <c r="G117" i="12"/>
  <c r="M109" i="12"/>
  <c r="M147" i="12"/>
  <c r="K117" i="12"/>
  <c r="J57" i="12"/>
  <c r="J37" i="12"/>
  <c r="I112" i="12"/>
  <c r="J97" i="12"/>
  <c r="I109" i="12"/>
  <c r="M110" i="12"/>
  <c r="E118" i="12"/>
  <c r="I150" i="12"/>
  <c r="I154" i="12"/>
  <c r="F116" i="12"/>
  <c r="M111" i="12"/>
  <c r="E112" i="12"/>
  <c r="B116" i="12"/>
  <c r="D116" i="12" s="1"/>
  <c r="H118" i="12"/>
  <c r="E150" i="12"/>
  <c r="E154" i="12"/>
  <c r="I158" i="12"/>
  <c r="G116" i="12"/>
  <c r="I113" i="12"/>
  <c r="I147" i="12"/>
  <c r="I151" i="12"/>
  <c r="I107" i="12"/>
  <c r="E110" i="12"/>
  <c r="I114" i="12"/>
  <c r="C117" i="12"/>
  <c r="M118" i="12"/>
  <c r="I148" i="12"/>
  <c r="I152" i="12"/>
  <c r="I156" i="12"/>
  <c r="I159" i="12"/>
  <c r="I155" i="12"/>
  <c r="I120" i="12"/>
  <c r="J77" i="12"/>
  <c r="I108" i="12"/>
  <c r="H110" i="12"/>
  <c r="I111" i="12"/>
  <c r="M112" i="12"/>
  <c r="H115" i="12"/>
  <c r="M119" i="12"/>
  <c r="E120" i="12"/>
  <c r="E148" i="12"/>
  <c r="M150" i="12"/>
  <c r="E152" i="12"/>
  <c r="M154" i="12"/>
  <c r="J17" i="12"/>
  <c r="H154" i="11"/>
  <c r="H150" i="11"/>
  <c r="H205" i="11"/>
  <c r="E192" i="11"/>
  <c r="I192" i="11"/>
  <c r="L219" i="11"/>
  <c r="M193" i="11"/>
  <c r="J217" i="11"/>
  <c r="M216" i="11"/>
  <c r="I216" i="11"/>
  <c r="E214" i="11"/>
  <c r="M214" i="11"/>
  <c r="L211" i="11"/>
  <c r="L207" i="11"/>
  <c r="E206" i="11"/>
  <c r="I206" i="11"/>
  <c r="L203" i="11"/>
  <c r="D192" i="11"/>
  <c r="I203" i="11"/>
  <c r="E203" i="11"/>
  <c r="J192" i="11"/>
  <c r="L197" i="11"/>
  <c r="L212" i="11"/>
  <c r="M211" i="11"/>
  <c r="L206" i="11"/>
  <c r="L220" i="11"/>
  <c r="L223" i="11"/>
  <c r="D141" i="11"/>
  <c r="E141" i="11"/>
  <c r="E166" i="11"/>
  <c r="E216" i="11"/>
  <c r="L215" i="11"/>
  <c r="E215" i="11"/>
  <c r="I211" i="11"/>
  <c r="E210" i="11"/>
  <c r="I209" i="11"/>
  <c r="M204" i="11"/>
  <c r="L148" i="11"/>
  <c r="E148" i="11"/>
  <c r="E220" i="11"/>
  <c r="L136" i="11"/>
  <c r="I220" i="11"/>
  <c r="M137" i="11"/>
  <c r="M220" i="11"/>
  <c r="H163" i="11"/>
  <c r="I217" i="11"/>
  <c r="I215" i="11"/>
  <c r="J215" i="11"/>
  <c r="H153" i="11"/>
  <c r="I153" i="11"/>
  <c r="F165" i="11"/>
  <c r="L137" i="11"/>
  <c r="M136" i="11"/>
  <c r="M203" i="11"/>
  <c r="K164" i="11"/>
  <c r="D168" i="11"/>
  <c r="M168" i="11"/>
  <c r="L113" i="11"/>
  <c r="M166" i="11"/>
  <c r="D158" i="11"/>
  <c r="L158" i="11"/>
  <c r="E156" i="11"/>
  <c r="M156" i="11"/>
  <c r="D155" i="11"/>
  <c r="J155" i="11"/>
  <c r="D154" i="11"/>
  <c r="D150" i="11"/>
  <c r="I109" i="11"/>
  <c r="I147" i="11"/>
  <c r="J109" i="11"/>
  <c r="L147" i="11"/>
  <c r="L108" i="11"/>
  <c r="H161" i="11"/>
  <c r="J160" i="11"/>
  <c r="H159" i="11"/>
  <c r="H155" i="11"/>
  <c r="I155" i="11"/>
  <c r="I151" i="11"/>
  <c r="H151" i="11"/>
  <c r="H149" i="11"/>
  <c r="F164" i="11"/>
  <c r="K169" i="11"/>
  <c r="L166" i="11"/>
  <c r="E80" i="11"/>
  <c r="J80" i="11"/>
  <c r="M80" i="11"/>
  <c r="D81" i="11"/>
  <c r="E81" i="11"/>
  <c r="D80" i="11"/>
  <c r="I57" i="11"/>
  <c r="M57" i="11"/>
  <c r="I223" i="11"/>
  <c r="M223" i="11"/>
  <c r="E223" i="11"/>
  <c r="E57" i="11"/>
  <c r="E222" i="11"/>
  <c r="M222" i="11"/>
  <c r="D57" i="11"/>
  <c r="J221" i="11"/>
  <c r="L52" i="11"/>
  <c r="J219" i="11"/>
  <c r="E219" i="11"/>
  <c r="M212" i="11"/>
  <c r="E212" i="11"/>
  <c r="E211" i="11"/>
  <c r="E207" i="11"/>
  <c r="M210" i="11"/>
  <c r="I204" i="11"/>
  <c r="E204" i="11"/>
  <c r="D53" i="11"/>
  <c r="I221" i="11"/>
  <c r="J209" i="11"/>
  <c r="I207" i="11"/>
  <c r="J207" i="11"/>
  <c r="I205" i="11"/>
  <c r="J205" i="11"/>
  <c r="J53" i="11"/>
  <c r="L221" i="11"/>
  <c r="I24" i="11"/>
  <c r="L25" i="11"/>
  <c r="J24" i="11"/>
  <c r="H24" i="11"/>
  <c r="I223" i="7"/>
  <c r="M222" i="7"/>
  <c r="I220" i="7"/>
  <c r="J188" i="7"/>
  <c r="I187" i="7"/>
  <c r="I211" i="7"/>
  <c r="H211" i="7"/>
  <c r="I188" i="7"/>
  <c r="M208" i="7"/>
  <c r="I169" i="7"/>
  <c r="L169" i="7"/>
  <c r="M142" i="7"/>
  <c r="J142" i="7"/>
  <c r="L164" i="7"/>
  <c r="D162" i="7"/>
  <c r="D216" i="7"/>
  <c r="I216" i="7"/>
  <c r="E161" i="7"/>
  <c r="L216" i="7"/>
  <c r="J158" i="7"/>
  <c r="M207" i="7"/>
  <c r="M215" i="7"/>
  <c r="M148" i="7"/>
  <c r="E169" i="7"/>
  <c r="D168" i="7"/>
  <c r="J114" i="7"/>
  <c r="D158" i="7"/>
  <c r="D104" i="7"/>
  <c r="J104" i="7"/>
  <c r="H151" i="7"/>
  <c r="M150" i="7"/>
  <c r="D76" i="7"/>
  <c r="M76" i="7"/>
  <c r="I224" i="7"/>
  <c r="E223" i="7"/>
  <c r="M223" i="7"/>
  <c r="E58" i="7"/>
  <c r="E183" i="13"/>
  <c r="I198" i="13"/>
  <c r="I179" i="13"/>
  <c r="H179" i="13"/>
  <c r="M198" i="13"/>
  <c r="M196" i="13"/>
  <c r="E131" i="13"/>
  <c r="I131" i="13"/>
  <c r="J131" i="13"/>
  <c r="I204" i="13"/>
  <c r="M203" i="13"/>
  <c r="L151" i="13"/>
  <c r="I201" i="13"/>
  <c r="J201" i="13"/>
  <c r="J139" i="13"/>
  <c r="D155" i="13"/>
  <c r="E155" i="13"/>
  <c r="I152" i="13"/>
  <c r="J148" i="13"/>
  <c r="E139" i="13"/>
  <c r="E102" i="13"/>
  <c r="L101" i="13"/>
  <c r="J144" i="13"/>
  <c r="M101" i="13"/>
  <c r="I206" i="13"/>
  <c r="D49" i="13"/>
  <c r="D27" i="13"/>
  <c r="E27" i="13"/>
  <c r="J27" i="13"/>
  <c r="M27" i="13"/>
  <c r="I27" i="13"/>
  <c r="J24" i="13"/>
  <c r="L24" i="13"/>
  <c r="H149" i="12"/>
  <c r="H153" i="12"/>
  <c r="H158" i="12"/>
  <c r="H157" i="12"/>
  <c r="H189" i="13"/>
  <c r="H191" i="13"/>
  <c r="H203" i="13"/>
  <c r="H193" i="13"/>
  <c r="H204" i="7"/>
  <c r="H154" i="7"/>
  <c r="H222" i="7"/>
  <c r="H216" i="7"/>
  <c r="H217" i="7"/>
  <c r="H155" i="7"/>
  <c r="D203" i="11"/>
  <c r="H160" i="11"/>
  <c r="H209" i="11"/>
  <c r="H217" i="11"/>
  <c r="H203" i="11"/>
  <c r="E205" i="11"/>
  <c r="C164" i="11"/>
  <c r="E209" i="11"/>
  <c r="G164" i="11"/>
  <c r="H158" i="11"/>
  <c r="D156" i="11"/>
  <c r="C165" i="11"/>
  <c r="D149" i="11"/>
  <c r="E154" i="11"/>
  <c r="D147" i="11"/>
  <c r="E150" i="11"/>
  <c r="H214" i="11"/>
  <c r="H211" i="11"/>
  <c r="H219" i="11"/>
  <c r="H221" i="11"/>
  <c r="D207" i="11"/>
  <c r="D211" i="11"/>
  <c r="D215" i="11"/>
  <c r="D219" i="11"/>
  <c r="D223" i="11"/>
  <c r="H205" i="13"/>
  <c r="H139" i="13"/>
  <c r="H195" i="13"/>
  <c r="H143" i="13"/>
  <c r="H152" i="13"/>
  <c r="H141" i="13"/>
  <c r="H145" i="13"/>
  <c r="H155" i="13"/>
  <c r="H144" i="13"/>
  <c r="H147" i="13"/>
  <c r="H149" i="13"/>
  <c r="H151" i="13"/>
  <c r="H207" i="13"/>
  <c r="H192" i="13"/>
  <c r="H197" i="13"/>
  <c r="E201" i="13"/>
  <c r="J200" i="13"/>
  <c r="E180" i="13"/>
  <c r="J180" i="13"/>
  <c r="J179" i="13"/>
  <c r="I203" i="13"/>
  <c r="H196" i="13"/>
  <c r="I189" i="13"/>
  <c r="I146" i="13"/>
  <c r="I190" i="13"/>
  <c r="J128" i="13"/>
  <c r="J137" i="13"/>
  <c r="H194" i="13"/>
  <c r="H142" i="13"/>
  <c r="K154" i="13"/>
  <c r="M128" i="13"/>
  <c r="D149" i="13"/>
  <c r="J149" i="13"/>
  <c r="I144" i="13"/>
  <c r="I140" i="13"/>
  <c r="I138" i="13"/>
  <c r="D137" i="13"/>
  <c r="E101" i="13"/>
  <c r="M102" i="13"/>
  <c r="M137" i="13"/>
  <c r="B153" i="13"/>
  <c r="L153" i="13" s="1"/>
  <c r="F157" i="13"/>
  <c r="H157" i="13" s="1"/>
  <c r="J155" i="13"/>
  <c r="I151" i="13"/>
  <c r="J141" i="13"/>
  <c r="L102" i="13"/>
  <c r="D76" i="13"/>
  <c r="E76" i="13"/>
  <c r="I75" i="13"/>
  <c r="I76" i="13"/>
  <c r="J75" i="13"/>
  <c r="J76" i="13"/>
  <c r="M76" i="13"/>
  <c r="J196" i="13"/>
  <c r="I196" i="13"/>
  <c r="D50" i="13"/>
  <c r="M50" i="13"/>
  <c r="L49" i="13"/>
  <c r="H204" i="13"/>
  <c r="J193" i="13"/>
  <c r="I193" i="13"/>
  <c r="I192" i="13"/>
  <c r="I191" i="13"/>
  <c r="J50" i="13"/>
  <c r="I50" i="13"/>
  <c r="D24" i="13"/>
  <c r="D224" i="7"/>
  <c r="L224" i="7"/>
  <c r="D222" i="7"/>
  <c r="M198" i="7"/>
  <c r="E198" i="7"/>
  <c r="D198" i="7"/>
  <c r="J198" i="7"/>
  <c r="I219" i="7"/>
  <c r="M219" i="7"/>
  <c r="D210" i="7"/>
  <c r="J209" i="7"/>
  <c r="D187" i="7"/>
  <c r="I198" i="7"/>
  <c r="I217" i="7"/>
  <c r="H209" i="7"/>
  <c r="J208" i="7"/>
  <c r="H187" i="7"/>
  <c r="H188" i="7"/>
  <c r="L206" i="7"/>
  <c r="M188" i="7"/>
  <c r="M204" i="7"/>
  <c r="D166" i="7"/>
  <c r="D142" i="7"/>
  <c r="L220" i="7"/>
  <c r="D220" i="7"/>
  <c r="E219" i="7"/>
  <c r="E157" i="7"/>
  <c r="E213" i="7"/>
  <c r="M156" i="7"/>
  <c r="D154" i="7"/>
  <c r="E207" i="7"/>
  <c r="E151" i="7"/>
  <c r="J207" i="7"/>
  <c r="E205" i="7"/>
  <c r="J149" i="7"/>
  <c r="I205" i="7"/>
  <c r="J205" i="7"/>
  <c r="D204" i="7"/>
  <c r="J204" i="7"/>
  <c r="L204" i="7"/>
  <c r="E132" i="7"/>
  <c r="I132" i="7"/>
  <c r="J132" i="7"/>
  <c r="I166" i="7"/>
  <c r="H166" i="7"/>
  <c r="I221" i="7"/>
  <c r="I204" i="7"/>
  <c r="H215" i="7"/>
  <c r="L142" i="7"/>
  <c r="L219" i="7"/>
  <c r="M212" i="7"/>
  <c r="D164" i="7"/>
  <c r="I164" i="7"/>
  <c r="I156" i="7"/>
  <c r="E156" i="7"/>
  <c r="E150" i="7"/>
  <c r="E149" i="7"/>
  <c r="M103" i="7"/>
  <c r="E103" i="7"/>
  <c r="D103" i="7"/>
  <c r="D148" i="7"/>
  <c r="H104" i="7"/>
  <c r="J103" i="7"/>
  <c r="I104" i="7"/>
  <c r="J148" i="7"/>
  <c r="L154" i="7"/>
  <c r="I75" i="7"/>
  <c r="J75" i="7"/>
  <c r="L76" i="7"/>
  <c r="M221" i="7"/>
  <c r="E221" i="7"/>
  <c r="M58" i="7"/>
  <c r="M217" i="7"/>
  <c r="E212" i="7"/>
  <c r="E211" i="7"/>
  <c r="J211" i="7"/>
  <c r="M210" i="7"/>
  <c r="E209" i="7"/>
  <c r="D208" i="7"/>
  <c r="E206" i="7"/>
  <c r="M206" i="7"/>
  <c r="D48" i="7"/>
  <c r="J47" i="7"/>
  <c r="H207" i="7"/>
  <c r="H47" i="7"/>
  <c r="I47" i="7"/>
  <c r="J48" i="7"/>
  <c r="L221" i="7"/>
  <c r="M47" i="7"/>
  <c r="D29" i="7"/>
  <c r="E29" i="7"/>
  <c r="I29" i="7"/>
  <c r="J29" i="7"/>
  <c r="M29" i="7"/>
  <c r="J18" i="7"/>
  <c r="I19" i="7"/>
  <c r="E19" i="7"/>
  <c r="J19" i="7"/>
  <c r="H224" i="7"/>
  <c r="H208" i="7"/>
  <c r="H212" i="7"/>
  <c r="E216" i="7"/>
  <c r="E220" i="7"/>
  <c r="H152" i="7"/>
  <c r="H210" i="7"/>
  <c r="E224" i="7"/>
  <c r="E208" i="7"/>
  <c r="E214" i="7"/>
  <c r="D206" i="7"/>
  <c r="H150" i="7"/>
  <c r="H156" i="7"/>
  <c r="E154" i="7"/>
  <c r="E167" i="7"/>
  <c r="E152" i="7"/>
  <c r="E163" i="7"/>
  <c r="H206" i="7"/>
  <c r="H214" i="7"/>
  <c r="H220" i="7"/>
  <c r="H221" i="7"/>
  <c r="H218" i="7"/>
  <c r="E218" i="7"/>
  <c r="E222" i="7"/>
  <c r="I16" i="12"/>
  <c r="I36" i="12"/>
  <c r="I56" i="12"/>
  <c r="I76" i="12"/>
  <c r="I96" i="12"/>
  <c r="J108" i="12"/>
  <c r="J110" i="12"/>
  <c r="J112" i="12"/>
  <c r="J114" i="12"/>
  <c r="F117" i="12"/>
  <c r="J118" i="12"/>
  <c r="J120" i="12"/>
  <c r="I136" i="12"/>
  <c r="J148" i="12"/>
  <c r="J150" i="12"/>
  <c r="J152" i="12"/>
  <c r="J154" i="12"/>
  <c r="J156" i="12"/>
  <c r="J158" i="12"/>
  <c r="J16" i="12"/>
  <c r="J36" i="12"/>
  <c r="J56" i="12"/>
  <c r="J76" i="12"/>
  <c r="J96" i="12"/>
  <c r="J136" i="12"/>
  <c r="I17" i="12"/>
  <c r="I37" i="12"/>
  <c r="I57" i="12"/>
  <c r="I77" i="12"/>
  <c r="I97" i="12"/>
  <c r="H107" i="12"/>
  <c r="D108" i="12"/>
  <c r="L108" i="12"/>
  <c r="D110" i="12"/>
  <c r="L110" i="12"/>
  <c r="D112" i="12"/>
  <c r="L112" i="12"/>
  <c r="D114" i="12"/>
  <c r="L114" i="12"/>
  <c r="D118" i="12"/>
  <c r="L118" i="12"/>
  <c r="D120" i="12"/>
  <c r="L120" i="12"/>
  <c r="I137" i="12"/>
  <c r="D148" i="12"/>
  <c r="L148" i="12"/>
  <c r="D150" i="12"/>
  <c r="L150" i="12"/>
  <c r="D152" i="12"/>
  <c r="L152" i="12"/>
  <c r="D154" i="12"/>
  <c r="L154" i="12"/>
  <c r="D156" i="12"/>
  <c r="L156" i="12"/>
  <c r="D158" i="12"/>
  <c r="L158" i="12"/>
  <c r="L36" i="12"/>
  <c r="L136" i="12"/>
  <c r="D36" i="12"/>
  <c r="M36" i="12"/>
  <c r="M76" i="12"/>
  <c r="D96" i="12"/>
  <c r="M96" i="12"/>
  <c r="J109" i="12"/>
  <c r="J113" i="12"/>
  <c r="J119" i="12"/>
  <c r="D136" i="12"/>
  <c r="J151" i="12"/>
  <c r="J155" i="12"/>
  <c r="J157" i="12"/>
  <c r="L37" i="12"/>
  <c r="L57" i="12"/>
  <c r="L137" i="12"/>
  <c r="D17" i="12"/>
  <c r="M17" i="12"/>
  <c r="D37" i="12"/>
  <c r="M37" i="12"/>
  <c r="D57" i="12"/>
  <c r="M57" i="12"/>
  <c r="D77" i="12"/>
  <c r="M77" i="12"/>
  <c r="D97" i="12"/>
  <c r="M97" i="12"/>
  <c r="D107" i="12"/>
  <c r="L107" i="12"/>
  <c r="D109" i="12"/>
  <c r="L109" i="12"/>
  <c r="D111" i="12"/>
  <c r="L111" i="12"/>
  <c r="D113" i="12"/>
  <c r="L113" i="12"/>
  <c r="D115" i="12"/>
  <c r="L115" i="12"/>
  <c r="D119" i="12"/>
  <c r="L119" i="12"/>
  <c r="D137" i="12"/>
  <c r="M137" i="12"/>
  <c r="D147" i="12"/>
  <c r="L147" i="12"/>
  <c r="D149" i="12"/>
  <c r="L149" i="12"/>
  <c r="D151" i="12"/>
  <c r="L151" i="12"/>
  <c r="D153" i="12"/>
  <c r="L153" i="12"/>
  <c r="D155" i="12"/>
  <c r="L155" i="12"/>
  <c r="D157" i="12"/>
  <c r="L157" i="12"/>
  <c r="D159" i="12"/>
  <c r="L159" i="12"/>
  <c r="L16" i="12"/>
  <c r="L56" i="12"/>
  <c r="L76" i="12"/>
  <c r="L96" i="12"/>
  <c r="D16" i="12"/>
  <c r="M16" i="12"/>
  <c r="D56" i="12"/>
  <c r="M56" i="12"/>
  <c r="D76" i="12"/>
  <c r="J107" i="12"/>
  <c r="J111" i="12"/>
  <c r="J115" i="12"/>
  <c r="B117" i="12"/>
  <c r="M136" i="12"/>
  <c r="J147" i="12"/>
  <c r="J149" i="12"/>
  <c r="J153" i="12"/>
  <c r="J159" i="12"/>
  <c r="L17" i="12"/>
  <c r="L77" i="12"/>
  <c r="L97" i="12"/>
  <c r="E107" i="12"/>
  <c r="E109" i="12"/>
  <c r="E111" i="12"/>
  <c r="E113" i="12"/>
  <c r="E115" i="12"/>
  <c r="E119" i="12"/>
  <c r="E147" i="12"/>
  <c r="E149" i="12"/>
  <c r="E151" i="12"/>
  <c r="E153" i="12"/>
  <c r="E155" i="12"/>
  <c r="E157" i="12"/>
  <c r="E159" i="12"/>
  <c r="D159" i="11"/>
  <c r="M159" i="11"/>
  <c r="E159" i="11"/>
  <c r="L159" i="11"/>
  <c r="I193" i="11"/>
  <c r="J193" i="11"/>
  <c r="H80" i="11"/>
  <c r="M113" i="11"/>
  <c r="D148" i="11"/>
  <c r="D152" i="11"/>
  <c r="M153" i="11"/>
  <c r="E153" i="11"/>
  <c r="E158" i="11"/>
  <c r="D160" i="11"/>
  <c r="D193" i="11"/>
  <c r="H197" i="11"/>
  <c r="H206" i="11"/>
  <c r="H210" i="11"/>
  <c r="H218" i="11"/>
  <c r="D29" i="11"/>
  <c r="I80" i="11"/>
  <c r="M108" i="11"/>
  <c r="D136" i="11"/>
  <c r="D166" i="11"/>
  <c r="L205" i="11"/>
  <c r="L209" i="11"/>
  <c r="I214" i="11"/>
  <c r="I222" i="11"/>
  <c r="D113" i="11"/>
  <c r="E136" i="11"/>
  <c r="L150" i="11"/>
  <c r="J154" i="11"/>
  <c r="M154" i="11"/>
  <c r="E162" i="11"/>
  <c r="D205" i="11"/>
  <c r="M205" i="11"/>
  <c r="D209" i="11"/>
  <c r="M209" i="11"/>
  <c r="D213" i="11"/>
  <c r="M213" i="11"/>
  <c r="D217" i="11"/>
  <c r="M217" i="11"/>
  <c r="D221" i="11"/>
  <c r="M221" i="11"/>
  <c r="D24" i="11"/>
  <c r="M24" i="11"/>
  <c r="H53" i="11"/>
  <c r="J57" i="11"/>
  <c r="L81" i="11"/>
  <c r="D109" i="11"/>
  <c r="M109" i="11"/>
  <c r="E113" i="11"/>
  <c r="I137" i="11"/>
  <c r="M141" i="11"/>
  <c r="M155" i="11"/>
  <c r="E155" i="11"/>
  <c r="L155" i="11"/>
  <c r="L156" i="11"/>
  <c r="J157" i="11"/>
  <c r="I159" i="11"/>
  <c r="F169" i="11"/>
  <c r="H169" i="11" s="1"/>
  <c r="H166" i="11"/>
  <c r="E168" i="11"/>
  <c r="H192" i="11"/>
  <c r="E213" i="11"/>
  <c r="E217" i="11"/>
  <c r="E221" i="11"/>
  <c r="L161" i="11"/>
  <c r="M161" i="11"/>
  <c r="E161" i="11"/>
  <c r="D161" i="11"/>
  <c r="L168" i="11"/>
  <c r="E52" i="11"/>
  <c r="M52" i="11"/>
  <c r="D52" i="11"/>
  <c r="M149" i="11"/>
  <c r="E149" i="11"/>
  <c r="L163" i="11"/>
  <c r="M163" i="11"/>
  <c r="E163" i="11"/>
  <c r="D163" i="11"/>
  <c r="B165" i="11"/>
  <c r="D167" i="11"/>
  <c r="M167" i="11"/>
  <c r="E167" i="11"/>
  <c r="L167" i="11"/>
  <c r="H57" i="11"/>
  <c r="D137" i="11"/>
  <c r="H147" i="11"/>
  <c r="L149" i="11"/>
  <c r="L153" i="11"/>
  <c r="B169" i="11"/>
  <c r="E193" i="11"/>
  <c r="I197" i="11"/>
  <c r="F224" i="11"/>
  <c r="H224" i="11" s="1"/>
  <c r="L24" i="11"/>
  <c r="J85" i="11"/>
  <c r="M85" i="11"/>
  <c r="J108" i="11"/>
  <c r="I108" i="11"/>
  <c r="L109" i="11"/>
  <c r="J150" i="11"/>
  <c r="D153" i="11"/>
  <c r="G165" i="11"/>
  <c r="K224" i="11"/>
  <c r="E25" i="11"/>
  <c r="M25" i="11"/>
  <c r="D25" i="11"/>
  <c r="I29" i="11"/>
  <c r="J52" i="11"/>
  <c r="E85" i="11"/>
  <c r="E108" i="11"/>
  <c r="J136" i="11"/>
  <c r="J137" i="11"/>
  <c r="B164" i="11"/>
  <c r="M147" i="11"/>
  <c r="E147" i="11"/>
  <c r="M151" i="11"/>
  <c r="E151" i="11"/>
  <c r="J156" i="11"/>
  <c r="J159" i="11"/>
  <c r="I161" i="11"/>
  <c r="H168" i="11"/>
  <c r="H204" i="11"/>
  <c r="H208" i="11"/>
  <c r="H212" i="11"/>
  <c r="H216" i="11"/>
  <c r="H220" i="11"/>
  <c r="M29" i="11"/>
  <c r="J29" i="11"/>
  <c r="J81" i="11"/>
  <c r="I81" i="11"/>
  <c r="J113" i="11"/>
  <c r="J141" i="11"/>
  <c r="B224" i="11"/>
  <c r="I141" i="11"/>
  <c r="L157" i="11"/>
  <c r="M157" i="11"/>
  <c r="E157" i="11"/>
  <c r="D157" i="11"/>
  <c r="J158" i="11"/>
  <c r="J161" i="11"/>
  <c r="I163" i="11"/>
  <c r="I167" i="11"/>
  <c r="L193" i="11"/>
  <c r="I148" i="11"/>
  <c r="I150" i="11"/>
  <c r="I152" i="11"/>
  <c r="I154" i="11"/>
  <c r="I156" i="11"/>
  <c r="I158" i="11"/>
  <c r="I160" i="11"/>
  <c r="I162" i="11"/>
  <c r="I166" i="11"/>
  <c r="I168" i="11"/>
  <c r="L192" i="11"/>
  <c r="J204" i="11"/>
  <c r="J206" i="11"/>
  <c r="J208" i="11"/>
  <c r="J210" i="11"/>
  <c r="J212" i="11"/>
  <c r="J214" i="11"/>
  <c r="J216" i="11"/>
  <c r="J218" i="11"/>
  <c r="J220" i="11"/>
  <c r="J222" i="11"/>
  <c r="D204" i="11"/>
  <c r="D206" i="11"/>
  <c r="D208" i="11"/>
  <c r="D210" i="11"/>
  <c r="D212" i="11"/>
  <c r="D214" i="11"/>
  <c r="D216" i="11"/>
  <c r="D218" i="11"/>
  <c r="D220" i="11"/>
  <c r="D222" i="11"/>
  <c r="H180" i="13"/>
  <c r="M189" i="13"/>
  <c r="L191" i="13"/>
  <c r="D203" i="13"/>
  <c r="M205" i="13"/>
  <c r="L207" i="13"/>
  <c r="E23" i="13"/>
  <c r="M23" i="13"/>
  <c r="D23" i="13"/>
  <c r="J101" i="13"/>
  <c r="I101" i="13"/>
  <c r="E105" i="13"/>
  <c r="H128" i="13"/>
  <c r="E141" i="13"/>
  <c r="M143" i="13"/>
  <c r="E149" i="13"/>
  <c r="M151" i="13"/>
  <c r="I180" i="13"/>
  <c r="D189" i="13"/>
  <c r="M191" i="13"/>
  <c r="L193" i="13"/>
  <c r="J197" i="13"/>
  <c r="H198" i="13"/>
  <c r="D205" i="13"/>
  <c r="M207" i="13"/>
  <c r="H27" i="13"/>
  <c r="D101" i="13"/>
  <c r="D102" i="13"/>
  <c r="I127" i="13"/>
  <c r="I128" i="13"/>
  <c r="L137" i="13"/>
  <c r="H140" i="13"/>
  <c r="D143" i="13"/>
  <c r="M144" i="13"/>
  <c r="E144" i="13"/>
  <c r="L144" i="13"/>
  <c r="D144" i="13"/>
  <c r="L145" i="13"/>
  <c r="H148" i="13"/>
  <c r="D151" i="13"/>
  <c r="E189" i="13"/>
  <c r="D191" i="13"/>
  <c r="M193" i="13"/>
  <c r="L195" i="13"/>
  <c r="J199" i="13"/>
  <c r="H200" i="13"/>
  <c r="E205" i="13"/>
  <c r="D207" i="13"/>
  <c r="L189" i="13"/>
  <c r="L205" i="13"/>
  <c r="D105" i="13"/>
  <c r="M142" i="13"/>
  <c r="E142" i="13"/>
  <c r="L142" i="13"/>
  <c r="D142" i="13"/>
  <c r="L143" i="13"/>
  <c r="J105" i="13"/>
  <c r="E191" i="13"/>
  <c r="L197" i="13"/>
  <c r="I200" i="13"/>
  <c r="F208" i="13"/>
  <c r="H208" i="13" s="1"/>
  <c r="H24" i="13"/>
  <c r="L50" i="13"/>
  <c r="I53" i="13"/>
  <c r="B208" i="13"/>
  <c r="I139" i="13"/>
  <c r="J140" i="13"/>
  <c r="I147" i="13"/>
  <c r="L147" i="13"/>
  <c r="H183" i="13"/>
  <c r="E193" i="13"/>
  <c r="M197" i="13"/>
  <c r="L199" i="13"/>
  <c r="J23" i="13"/>
  <c r="I24" i="13"/>
  <c r="D53" i="13"/>
  <c r="H79" i="13"/>
  <c r="J102" i="13"/>
  <c r="L105" i="13"/>
  <c r="E137" i="13"/>
  <c r="M139" i="13"/>
  <c r="I142" i="13"/>
  <c r="E145" i="13"/>
  <c r="M147" i="13"/>
  <c r="I150" i="13"/>
  <c r="L155" i="13"/>
  <c r="I183" i="13"/>
  <c r="J189" i="13"/>
  <c r="H190" i="13"/>
  <c r="E195" i="13"/>
  <c r="D197" i="13"/>
  <c r="M199" i="13"/>
  <c r="L201" i="13"/>
  <c r="J205" i="13"/>
  <c r="H206" i="13"/>
  <c r="E127" i="13"/>
  <c r="M127" i="13"/>
  <c r="D127" i="13"/>
  <c r="J127" i="13"/>
  <c r="E143" i="13"/>
  <c r="I148" i="13"/>
  <c r="E151" i="13"/>
  <c r="E207" i="13"/>
  <c r="I23" i="13"/>
  <c r="E75" i="13"/>
  <c r="M75" i="13"/>
  <c r="D75" i="13"/>
  <c r="M138" i="13"/>
  <c r="E138" i="13"/>
  <c r="L138" i="13"/>
  <c r="D138" i="13"/>
  <c r="L139" i="13"/>
  <c r="M146" i="13"/>
  <c r="E146" i="13"/>
  <c r="L146" i="13"/>
  <c r="D146" i="13"/>
  <c r="J49" i="13"/>
  <c r="I49" i="13"/>
  <c r="E53" i="13"/>
  <c r="M105" i="13"/>
  <c r="H131" i="13"/>
  <c r="F153" i="13"/>
  <c r="H137" i="13"/>
  <c r="D139" i="13"/>
  <c r="M140" i="13"/>
  <c r="E140" i="13"/>
  <c r="L140" i="13"/>
  <c r="D140" i="13"/>
  <c r="I141" i="13"/>
  <c r="L141" i="13"/>
  <c r="J142" i="13"/>
  <c r="J143" i="13"/>
  <c r="D147" i="13"/>
  <c r="M148" i="13"/>
  <c r="E148" i="13"/>
  <c r="L148" i="13"/>
  <c r="D148" i="13"/>
  <c r="I149" i="13"/>
  <c r="L149" i="13"/>
  <c r="J151" i="13"/>
  <c r="M155" i="13"/>
  <c r="B157" i="13"/>
  <c r="K208" i="13"/>
  <c r="J191" i="13"/>
  <c r="E197" i="13"/>
  <c r="D199" i="13"/>
  <c r="M201" i="13"/>
  <c r="L203" i="13"/>
  <c r="J207" i="13"/>
  <c r="B154" i="13"/>
  <c r="L179" i="13"/>
  <c r="J190" i="13"/>
  <c r="J194" i="13"/>
  <c r="J198" i="13"/>
  <c r="J206" i="13"/>
  <c r="D179" i="13"/>
  <c r="M179" i="13"/>
  <c r="J152" i="13"/>
  <c r="J202" i="13"/>
  <c r="J204" i="13"/>
  <c r="L79" i="13"/>
  <c r="L128" i="13"/>
  <c r="L131" i="13"/>
  <c r="D150" i="13"/>
  <c r="L150" i="13"/>
  <c r="D152" i="13"/>
  <c r="L152" i="13"/>
  <c r="D156" i="13"/>
  <c r="L156" i="13"/>
  <c r="L180" i="13"/>
  <c r="L183" i="13"/>
  <c r="D190" i="13"/>
  <c r="L190" i="13"/>
  <c r="D192" i="13"/>
  <c r="L192" i="13"/>
  <c r="D194" i="13"/>
  <c r="L194" i="13"/>
  <c r="D196" i="13"/>
  <c r="L196" i="13"/>
  <c r="D198" i="13"/>
  <c r="L198" i="13"/>
  <c r="D200" i="13"/>
  <c r="L200" i="13"/>
  <c r="D202" i="13"/>
  <c r="L202" i="13"/>
  <c r="D204" i="13"/>
  <c r="L204" i="13"/>
  <c r="D206" i="13"/>
  <c r="L206" i="13"/>
  <c r="J156" i="13"/>
  <c r="J192" i="13"/>
  <c r="D128" i="13"/>
  <c r="D131" i="13"/>
  <c r="E150" i="13"/>
  <c r="E152" i="13"/>
  <c r="E156" i="13"/>
  <c r="D180" i="13"/>
  <c r="D183" i="13"/>
  <c r="E190" i="13"/>
  <c r="E192" i="13"/>
  <c r="E194" i="13"/>
  <c r="E196" i="13"/>
  <c r="E198" i="13"/>
  <c r="E200" i="13"/>
  <c r="E202" i="13"/>
  <c r="E204" i="13"/>
  <c r="E206" i="13"/>
  <c r="M131" i="7"/>
  <c r="L151" i="7"/>
  <c r="D151" i="7"/>
  <c r="I152" i="7"/>
  <c r="I155" i="7"/>
  <c r="K160" i="7"/>
  <c r="L213" i="7"/>
  <c r="D213" i="7"/>
  <c r="I214" i="7"/>
  <c r="I18" i="7"/>
  <c r="H19" i="7"/>
  <c r="M48" i="7"/>
  <c r="J58" i="7"/>
  <c r="I58" i="7"/>
  <c r="B225" i="7"/>
  <c r="D131" i="7"/>
  <c r="L148" i="7"/>
  <c r="M151" i="7"/>
  <c r="J152" i="7"/>
  <c r="B160" i="7"/>
  <c r="J161" i="7"/>
  <c r="J165" i="7"/>
  <c r="J169" i="7"/>
  <c r="M187" i="7"/>
  <c r="L207" i="7"/>
  <c r="D207" i="7"/>
  <c r="I208" i="7"/>
  <c r="L210" i="7"/>
  <c r="M213" i="7"/>
  <c r="J214" i="7"/>
  <c r="I218" i="7"/>
  <c r="I222" i="7"/>
  <c r="M224" i="7"/>
  <c r="L155" i="7"/>
  <c r="D155" i="7"/>
  <c r="L217" i="7"/>
  <c r="D217" i="7"/>
  <c r="J217" i="7"/>
  <c r="J76" i="7"/>
  <c r="H142" i="7"/>
  <c r="E148" i="7"/>
  <c r="L149" i="7"/>
  <c r="D149" i="7"/>
  <c r="I150" i="7"/>
  <c r="L152" i="7"/>
  <c r="I153" i="7"/>
  <c r="M155" i="7"/>
  <c r="J156" i="7"/>
  <c r="D161" i="7"/>
  <c r="M162" i="7"/>
  <c r="E162" i="7"/>
  <c r="D165" i="7"/>
  <c r="M166" i="7"/>
  <c r="E166" i="7"/>
  <c r="D169" i="7"/>
  <c r="B170" i="7"/>
  <c r="E210" i="7"/>
  <c r="L211" i="7"/>
  <c r="D211" i="7"/>
  <c r="I212" i="7"/>
  <c r="L214" i="7"/>
  <c r="I215" i="7"/>
  <c r="M104" i="7"/>
  <c r="E114" i="7"/>
  <c r="D114" i="7"/>
  <c r="M114" i="7"/>
  <c r="I131" i="7"/>
  <c r="H132" i="7"/>
  <c r="I142" i="7"/>
  <c r="M149" i="7"/>
  <c r="J150" i="7"/>
  <c r="D152" i="7"/>
  <c r="M152" i="7"/>
  <c r="J153" i="7"/>
  <c r="E155" i="7"/>
  <c r="H157" i="7"/>
  <c r="E158" i="7"/>
  <c r="B159" i="7"/>
  <c r="F160" i="7"/>
  <c r="H160" i="7" s="1"/>
  <c r="L162" i="7"/>
  <c r="L166" i="7"/>
  <c r="H198" i="7"/>
  <c r="E204" i="7"/>
  <c r="L205" i="7"/>
  <c r="D205" i="7"/>
  <c r="I206" i="7"/>
  <c r="L208" i="7"/>
  <c r="M211" i="7"/>
  <c r="J212" i="7"/>
  <c r="D214" i="7"/>
  <c r="M214" i="7"/>
  <c r="J215" i="7"/>
  <c r="E217" i="7"/>
  <c r="L218" i="7"/>
  <c r="L222" i="7"/>
  <c r="F225" i="7"/>
  <c r="H225" i="7" s="1"/>
  <c r="J131" i="7"/>
  <c r="I157" i="7"/>
  <c r="M75" i="7"/>
  <c r="M86" i="7"/>
  <c r="I148" i="7"/>
  <c r="L150" i="7"/>
  <c r="I151" i="7"/>
  <c r="J154" i="7"/>
  <c r="D156" i="7"/>
  <c r="F170" i="7"/>
  <c r="H170" i="7" s="1"/>
  <c r="J187" i="7"/>
  <c r="L209" i="7"/>
  <c r="D209" i="7"/>
  <c r="I210" i="7"/>
  <c r="L212" i="7"/>
  <c r="I213" i="7"/>
  <c r="M18" i="7"/>
  <c r="L153" i="7"/>
  <c r="D153" i="7"/>
  <c r="F159" i="7"/>
  <c r="H159" i="7" s="1"/>
  <c r="J206" i="7"/>
  <c r="L215" i="7"/>
  <c r="D215" i="7"/>
  <c r="D18" i="7"/>
  <c r="I48" i="7"/>
  <c r="L58" i="7"/>
  <c r="D75" i="7"/>
  <c r="I76" i="7"/>
  <c r="I114" i="7"/>
  <c r="D150" i="7"/>
  <c r="J151" i="7"/>
  <c r="E153" i="7"/>
  <c r="L157" i="7"/>
  <c r="D157" i="7"/>
  <c r="I158" i="7"/>
  <c r="H161" i="7"/>
  <c r="M164" i="7"/>
  <c r="E164" i="7"/>
  <c r="H165" i="7"/>
  <c r="M168" i="7"/>
  <c r="E168" i="7"/>
  <c r="H169" i="7"/>
  <c r="K225" i="7"/>
  <c r="I207" i="7"/>
  <c r="M209" i="7"/>
  <c r="D212" i="7"/>
  <c r="J213" i="7"/>
  <c r="E215" i="7"/>
  <c r="J219" i="7"/>
  <c r="J221" i="7"/>
  <c r="J223" i="7"/>
  <c r="D19" i="7"/>
  <c r="D47" i="7"/>
  <c r="D132" i="7"/>
  <c r="D188" i="7"/>
  <c r="D219" i="7"/>
  <c r="D221" i="7"/>
  <c r="D223" i="7"/>
  <c r="H153" i="13" l="1"/>
  <c r="H117" i="12"/>
  <c r="H116" i="12"/>
  <c r="H165" i="11"/>
  <c r="J116" i="12"/>
  <c r="L116" i="12"/>
  <c r="M116" i="12"/>
  <c r="E116" i="12"/>
  <c r="I116" i="12"/>
  <c r="H164" i="11"/>
  <c r="M153" i="13"/>
  <c r="D153" i="13"/>
  <c r="I153" i="13"/>
  <c r="J153" i="13"/>
  <c r="M117" i="12"/>
  <c r="E117" i="12"/>
  <c r="J117" i="12"/>
  <c r="L117" i="12"/>
  <c r="D117" i="12"/>
  <c r="I117" i="12"/>
  <c r="L169" i="11"/>
  <c r="D169" i="11"/>
  <c r="M169" i="11"/>
  <c r="E169" i="11"/>
  <c r="I169" i="11"/>
  <c r="J169" i="11"/>
  <c r="J164" i="11"/>
  <c r="I164" i="11"/>
  <c r="D164" i="11"/>
  <c r="L164" i="11"/>
  <c r="E164" i="11"/>
  <c r="M164" i="11"/>
  <c r="D165" i="11"/>
  <c r="M165" i="11"/>
  <c r="E165" i="11"/>
  <c r="L165" i="11"/>
  <c r="J165" i="11"/>
  <c r="I165" i="11"/>
  <c r="L224" i="11"/>
  <c r="D224" i="11"/>
  <c r="J224" i="11"/>
  <c r="M224" i="11"/>
  <c r="I224" i="11"/>
  <c r="E224" i="11"/>
  <c r="I157" i="13"/>
  <c r="M157" i="13"/>
  <c r="L157" i="13"/>
  <c r="J157" i="13"/>
  <c r="E157" i="13"/>
  <c r="D157" i="13"/>
  <c r="M208" i="13"/>
  <c r="E208" i="13"/>
  <c r="L208" i="13"/>
  <c r="D208" i="13"/>
  <c r="J208" i="13"/>
  <c r="I208" i="13"/>
  <c r="E153" i="13"/>
  <c r="M154" i="13"/>
  <c r="E154" i="13"/>
  <c r="J154" i="13"/>
  <c r="L154" i="13"/>
  <c r="D154" i="13"/>
  <c r="I154" i="13"/>
  <c r="M170" i="7"/>
  <c r="E170" i="7"/>
  <c r="D170" i="7"/>
  <c r="L170" i="7"/>
  <c r="J170" i="7"/>
  <c r="I170" i="7"/>
  <c r="L225" i="7"/>
  <c r="D225" i="7"/>
  <c r="J225" i="7"/>
  <c r="I225" i="7"/>
  <c r="E225" i="7"/>
  <c r="M225" i="7"/>
  <c r="E159" i="7"/>
  <c r="D159" i="7"/>
  <c r="I159" i="7"/>
  <c r="M159" i="7"/>
  <c r="J159" i="7"/>
  <c r="D160" i="7"/>
  <c r="M160" i="7"/>
  <c r="J160" i="7"/>
  <c r="I160" i="7"/>
  <c r="E160" i="7"/>
  <c r="D17" i="6" l="1"/>
  <c r="D16" i="6"/>
  <c r="D15" i="6"/>
  <c r="O19" i="6"/>
  <c r="N19" i="6"/>
  <c r="L19" i="6"/>
  <c r="K19" i="6"/>
  <c r="I19" i="6"/>
  <c r="G19" i="6"/>
  <c r="E19" i="6"/>
  <c r="D19" i="6"/>
  <c r="D26" i="6" l="1"/>
  <c r="E26" i="6"/>
  <c r="M77" i="6"/>
  <c r="M74" i="6"/>
  <c r="M72" i="6"/>
  <c r="M70" i="6"/>
  <c r="M68" i="6"/>
  <c r="M108" i="6"/>
  <c r="M106" i="6"/>
  <c r="M104" i="6"/>
  <c r="M102" i="6"/>
  <c r="D74" i="6" l="1"/>
  <c r="G118" i="6" l="1"/>
  <c r="F118" i="6"/>
  <c r="D118" i="6"/>
  <c r="C118" i="6"/>
  <c r="G117" i="6"/>
  <c r="F117" i="6"/>
  <c r="D117" i="6"/>
  <c r="C117" i="6"/>
  <c r="G119" i="6"/>
  <c r="F119" i="6"/>
  <c r="C119" i="6"/>
  <c r="D119" i="6"/>
  <c r="G87" i="6"/>
  <c r="F87" i="6"/>
  <c r="D87" i="6"/>
  <c r="C87" i="6"/>
  <c r="G86" i="6"/>
  <c r="F86" i="6"/>
  <c r="D86" i="6"/>
  <c r="C86" i="6"/>
  <c r="G88" i="6"/>
  <c r="F88" i="6"/>
  <c r="D88" i="6"/>
  <c r="C88" i="6"/>
  <c r="G85" i="6"/>
  <c r="F85" i="6"/>
  <c r="D85" i="6"/>
  <c r="C85" i="6"/>
  <c r="O23" i="6" l="1"/>
  <c r="N23" i="6"/>
  <c r="L23" i="6"/>
  <c r="K23" i="6"/>
  <c r="I23" i="6"/>
  <c r="G23" i="6"/>
  <c r="E23" i="6"/>
  <c r="D23" i="6"/>
  <c r="O22" i="6"/>
  <c r="N22" i="6"/>
  <c r="L22" i="6"/>
  <c r="K22" i="6"/>
  <c r="I22" i="6"/>
  <c r="G22" i="6"/>
  <c r="E22" i="6"/>
  <c r="D22" i="6"/>
  <c r="O12" i="6" l="1"/>
  <c r="N12" i="6"/>
  <c r="L12" i="6"/>
  <c r="K12" i="6"/>
  <c r="I12" i="6"/>
  <c r="G12" i="6"/>
  <c r="E12" i="6"/>
  <c r="D12" i="6"/>
  <c r="O11" i="6"/>
  <c r="N11" i="6"/>
  <c r="L11" i="6"/>
  <c r="K11" i="6"/>
  <c r="I11" i="6"/>
  <c r="G11" i="6"/>
  <c r="E11" i="6"/>
  <c r="D11" i="6"/>
  <c r="O9" i="6"/>
  <c r="N9" i="6"/>
  <c r="L9" i="6"/>
  <c r="K9" i="6"/>
  <c r="I9" i="6"/>
  <c r="G9" i="6"/>
  <c r="E9" i="6"/>
  <c r="D9" i="6"/>
  <c r="O8" i="6"/>
  <c r="N8" i="6"/>
  <c r="L8" i="6"/>
  <c r="K8" i="6"/>
  <c r="I8" i="6"/>
  <c r="G8" i="6"/>
  <c r="E8" i="6"/>
  <c r="D8" i="6"/>
  <c r="O17" i="6" l="1"/>
  <c r="N17" i="6"/>
  <c r="L17" i="6"/>
  <c r="K17" i="6"/>
  <c r="I17" i="6"/>
  <c r="G17" i="6"/>
  <c r="E17" i="6"/>
  <c r="O16" i="6"/>
  <c r="N16" i="6"/>
  <c r="L16" i="6"/>
  <c r="K16" i="6"/>
  <c r="I16" i="6"/>
  <c r="G16" i="6"/>
  <c r="E16" i="6"/>
  <c r="G70" i="6" l="1"/>
  <c r="E54" i="6" l="1"/>
  <c r="B54" i="6"/>
  <c r="O108" i="6" l="1"/>
  <c r="N108" i="6"/>
  <c r="L108" i="6"/>
  <c r="K108" i="6"/>
  <c r="I108" i="6"/>
  <c r="G108" i="6"/>
  <c r="E108" i="6"/>
  <c r="D108" i="6"/>
  <c r="O106" i="6"/>
  <c r="N106" i="6"/>
  <c r="L106" i="6"/>
  <c r="K106" i="6"/>
  <c r="I106" i="6"/>
  <c r="G106" i="6"/>
  <c r="E106" i="6"/>
  <c r="D106" i="6"/>
  <c r="O104" i="6"/>
  <c r="N104" i="6"/>
  <c r="L104" i="6"/>
  <c r="K104" i="6"/>
  <c r="I104" i="6"/>
  <c r="G104" i="6"/>
  <c r="E104" i="6"/>
  <c r="D104" i="6"/>
  <c r="O102" i="6"/>
  <c r="N102" i="6"/>
  <c r="L102" i="6"/>
  <c r="K102" i="6"/>
  <c r="I102" i="6"/>
  <c r="G102" i="6"/>
  <c r="E102" i="6"/>
  <c r="D102" i="6"/>
  <c r="O74" i="6"/>
  <c r="N74" i="6"/>
  <c r="L74" i="6"/>
  <c r="K74" i="6"/>
  <c r="I74" i="6"/>
  <c r="G74" i="6"/>
  <c r="E74" i="6"/>
  <c r="O72" i="6"/>
  <c r="N72" i="6"/>
  <c r="L72" i="6"/>
  <c r="K72" i="6"/>
  <c r="I72" i="6"/>
  <c r="G72" i="6"/>
  <c r="E72" i="6"/>
  <c r="D72" i="6"/>
  <c r="O70" i="6"/>
  <c r="N70" i="6"/>
  <c r="L70" i="6"/>
  <c r="K70" i="6"/>
  <c r="I70" i="6"/>
  <c r="E70" i="6"/>
  <c r="D70" i="6"/>
  <c r="O68" i="6"/>
  <c r="N68" i="6"/>
  <c r="L68" i="6"/>
  <c r="K68" i="6"/>
  <c r="I68" i="6"/>
  <c r="G68" i="6"/>
  <c r="E68" i="6"/>
  <c r="D68" i="6"/>
  <c r="O32" i="6"/>
  <c r="N32" i="6"/>
  <c r="L32" i="6"/>
  <c r="I32" i="6"/>
  <c r="G32" i="6"/>
  <c r="E32" i="6"/>
  <c r="D32" i="6"/>
  <c r="O30" i="6"/>
  <c r="N30" i="6"/>
  <c r="L30" i="6"/>
  <c r="K30" i="6"/>
  <c r="I30" i="6"/>
  <c r="G30" i="6"/>
  <c r="E30" i="6"/>
  <c r="D30" i="6"/>
  <c r="O28" i="6"/>
  <c r="N28" i="6"/>
  <c r="L28" i="6"/>
  <c r="K28" i="6"/>
  <c r="I28" i="6"/>
  <c r="G28" i="6"/>
  <c r="E28" i="6"/>
  <c r="D28" i="6"/>
  <c r="O26" i="6"/>
  <c r="N26" i="6"/>
  <c r="L26" i="6"/>
  <c r="K26" i="6"/>
  <c r="I26" i="6"/>
  <c r="G26" i="6"/>
  <c r="O20" i="6"/>
  <c r="N20" i="6"/>
  <c r="L20" i="6"/>
  <c r="K20" i="6"/>
  <c r="I20" i="6"/>
  <c r="G20" i="6"/>
  <c r="E20" i="6"/>
  <c r="D20" i="6"/>
  <c r="O18" i="6"/>
  <c r="N18" i="6"/>
  <c r="L18" i="6"/>
  <c r="K18" i="6"/>
  <c r="I18" i="6"/>
  <c r="G18" i="6"/>
  <c r="E18" i="6"/>
  <c r="D18" i="6"/>
  <c r="O15" i="6"/>
  <c r="N15" i="6"/>
  <c r="L15" i="6"/>
  <c r="K15" i="6"/>
  <c r="I15" i="6"/>
  <c r="G15" i="6"/>
  <c r="E15" i="6"/>
  <c r="O14" i="6"/>
  <c r="N14" i="6"/>
  <c r="L14" i="6"/>
  <c r="K14" i="6"/>
  <c r="I14" i="6"/>
  <c r="G14" i="6"/>
  <c r="E14" i="6"/>
  <c r="D14" i="6"/>
  <c r="G50" i="6" l="1"/>
  <c r="F50" i="6"/>
  <c r="D50" i="6"/>
  <c r="C50" i="6"/>
  <c r="G54" i="6"/>
  <c r="F54" i="6"/>
  <c r="D54" i="6"/>
  <c r="C54" i="6"/>
  <c r="G53" i="6"/>
  <c r="F53" i="6"/>
  <c r="D53" i="6"/>
  <c r="C53" i="6"/>
  <c r="G52" i="6"/>
  <c r="F52" i="6"/>
  <c r="D52" i="6"/>
  <c r="C52" i="6"/>
  <c r="G55" i="6"/>
  <c r="F55" i="6"/>
  <c r="D55" i="6"/>
  <c r="C55" i="6"/>
  <c r="O36" i="6"/>
  <c r="N36" i="6"/>
  <c r="L36" i="6"/>
  <c r="K36" i="6"/>
  <c r="I36" i="6"/>
  <c r="G36" i="6"/>
  <c r="E36" i="6"/>
  <c r="D36" i="6"/>
  <c r="O34" i="6"/>
  <c r="N34" i="6"/>
  <c r="L34" i="6"/>
  <c r="K34" i="6"/>
  <c r="I34" i="6"/>
  <c r="G34" i="6"/>
  <c r="E34" i="6"/>
  <c r="D34" i="6"/>
  <c r="O37" i="6"/>
  <c r="N37" i="6"/>
  <c r="L37" i="6"/>
  <c r="K37" i="6"/>
  <c r="I37" i="6"/>
  <c r="G37" i="6"/>
  <c r="E37" i="6"/>
  <c r="D37" i="6"/>
  <c r="O35" i="6"/>
  <c r="N35" i="6"/>
  <c r="L35" i="6"/>
  <c r="K35" i="6"/>
  <c r="I35" i="6"/>
  <c r="G35" i="6"/>
  <c r="E35" i="6"/>
  <c r="D35" i="6"/>
  <c r="O31" i="6" l="1"/>
  <c r="N31" i="6"/>
  <c r="L31" i="6"/>
  <c r="K31" i="6"/>
  <c r="I31" i="6"/>
  <c r="G31" i="6"/>
  <c r="E31" i="6"/>
  <c r="D31" i="6"/>
  <c r="O29" i="6"/>
  <c r="N29" i="6"/>
  <c r="L29" i="6"/>
  <c r="K29" i="6"/>
  <c r="I29" i="6"/>
  <c r="G29" i="6"/>
  <c r="E29" i="6"/>
  <c r="D29" i="6"/>
  <c r="O27" i="6"/>
  <c r="N27" i="6"/>
  <c r="L27" i="6"/>
  <c r="K27" i="6"/>
  <c r="I27" i="6"/>
  <c r="G27" i="6"/>
  <c r="E27" i="6"/>
  <c r="D27" i="6"/>
  <c r="O25" i="6"/>
  <c r="N25" i="6"/>
  <c r="L25" i="6"/>
  <c r="K25" i="6"/>
  <c r="I25" i="6"/>
  <c r="G25" i="6"/>
  <c r="E25" i="6"/>
  <c r="D25" i="6"/>
  <c r="O21" i="6"/>
  <c r="N21" i="6"/>
  <c r="L21" i="6"/>
  <c r="K21" i="6"/>
  <c r="I21" i="6"/>
  <c r="G21" i="6"/>
  <c r="E21" i="6"/>
  <c r="D21" i="6"/>
  <c r="E116" i="6" l="1"/>
  <c r="B116" i="6"/>
  <c r="O103" i="6"/>
  <c r="L103" i="6"/>
  <c r="K103" i="6"/>
  <c r="I103" i="6"/>
  <c r="G103" i="6"/>
  <c r="E103" i="6"/>
  <c r="D103" i="6"/>
  <c r="I39" i="6"/>
  <c r="G39" i="6"/>
  <c r="I76" i="6"/>
  <c r="G76" i="6"/>
  <c r="G57" i="6"/>
  <c r="F57" i="6"/>
  <c r="D57" i="6"/>
  <c r="C57" i="6"/>
  <c r="G49" i="6"/>
  <c r="F49" i="6"/>
  <c r="D49" i="6"/>
  <c r="C49" i="6"/>
  <c r="G48" i="6"/>
  <c r="F48" i="6"/>
  <c r="D48" i="6"/>
  <c r="C48" i="6"/>
  <c r="G47" i="6"/>
  <c r="F47" i="6"/>
  <c r="D47" i="6"/>
  <c r="C47" i="6"/>
  <c r="O39" i="6"/>
  <c r="L39" i="6"/>
  <c r="K39" i="6"/>
  <c r="E39" i="6"/>
  <c r="D39" i="6"/>
  <c r="O13" i="6"/>
  <c r="L13" i="6"/>
  <c r="K13" i="6"/>
  <c r="I13" i="6"/>
  <c r="G13" i="6"/>
  <c r="E13" i="6"/>
  <c r="D13" i="6"/>
  <c r="N10" i="6"/>
  <c r="L10" i="6"/>
  <c r="K10" i="6"/>
  <c r="I10" i="6"/>
  <c r="G10" i="6"/>
  <c r="E10" i="6"/>
  <c r="D10" i="6"/>
  <c r="O7" i="6"/>
  <c r="L7" i="6"/>
  <c r="K7" i="6"/>
  <c r="I7" i="6"/>
  <c r="G7" i="6"/>
  <c r="E7" i="6"/>
  <c r="D7" i="6"/>
  <c r="N103" i="6" l="1"/>
  <c r="N7" i="6"/>
  <c r="O10" i="6"/>
  <c r="N13" i="6"/>
  <c r="N39" i="6"/>
  <c r="I107" i="6" l="1"/>
  <c r="I105" i="6"/>
  <c r="I101" i="6"/>
  <c r="G107" i="6"/>
  <c r="G105" i="6"/>
  <c r="G101" i="6"/>
  <c r="D107" i="6"/>
  <c r="D105" i="6"/>
  <c r="D101" i="6"/>
  <c r="I77" i="6" l="1"/>
  <c r="G77" i="6"/>
  <c r="E77" i="6"/>
  <c r="D77" i="6"/>
  <c r="G90" i="6" l="1"/>
  <c r="F90" i="6"/>
  <c r="D90" i="6"/>
  <c r="C90" i="6"/>
  <c r="O77" i="6"/>
  <c r="N77" i="6"/>
  <c r="L77" i="6"/>
  <c r="K77" i="6"/>
  <c r="O76" i="6"/>
  <c r="L76" i="6"/>
  <c r="K76" i="6"/>
  <c r="E76" i="6"/>
  <c r="D76" i="6"/>
  <c r="G116" i="6"/>
  <c r="F116" i="6"/>
  <c r="D116" i="6"/>
  <c r="C116" i="6"/>
  <c r="N107" i="6"/>
  <c r="L107" i="6"/>
  <c r="K107" i="6"/>
  <c r="E107" i="6"/>
  <c r="O105" i="6"/>
  <c r="L105" i="6"/>
  <c r="K105" i="6"/>
  <c r="E105" i="6"/>
  <c r="N101" i="6"/>
  <c r="L101" i="6"/>
  <c r="K101" i="6"/>
  <c r="E101" i="6"/>
  <c r="O73" i="6"/>
  <c r="N71" i="6"/>
  <c r="O69" i="6"/>
  <c r="N67" i="6"/>
  <c r="L67" i="6"/>
  <c r="L73" i="6"/>
  <c r="K73" i="6"/>
  <c r="I73" i="6"/>
  <c r="G73" i="6"/>
  <c r="E73" i="6"/>
  <c r="D73" i="6"/>
  <c r="O71" i="6"/>
  <c r="L71" i="6"/>
  <c r="K71" i="6"/>
  <c r="I71" i="6"/>
  <c r="G71" i="6"/>
  <c r="E71" i="6"/>
  <c r="D71" i="6"/>
  <c r="L69" i="6"/>
  <c r="K69" i="6"/>
  <c r="I69" i="6"/>
  <c r="G69" i="6"/>
  <c r="E69" i="6"/>
  <c r="D69" i="6"/>
  <c r="K67" i="6"/>
  <c r="I67" i="6"/>
  <c r="G67" i="6"/>
  <c r="E67" i="6"/>
  <c r="D67" i="6"/>
  <c r="O67" i="6" l="1"/>
  <c r="N73" i="6"/>
  <c r="N69" i="6"/>
  <c r="N76" i="6"/>
  <c r="O101" i="6"/>
  <c r="N105" i="6"/>
  <c r="O107" i="6"/>
</calcChain>
</file>

<file path=xl/sharedStrings.xml><?xml version="1.0" encoding="utf-8"?>
<sst xmlns="http://schemas.openxmlformats.org/spreadsheetml/2006/main" count="1889" uniqueCount="536">
  <si>
    <t>Billion bushels</t>
  </si>
  <si>
    <t>Percent (%)</t>
  </si>
  <si>
    <t>Media Source of Pre-report Trade Estimates</t>
  </si>
  <si>
    <t>67% Confidence Interval (CI)</t>
  </si>
  <si>
    <t>Low End of 67% CI</t>
  </si>
  <si>
    <t>High End of 67% CI</t>
  </si>
  <si>
    <t>90% Confidence Interval (CI)</t>
  </si>
  <si>
    <t>90% Confidence Interval</t>
  </si>
  <si>
    <r>
      <t xml:space="preserve">67% Confidence Interval       </t>
    </r>
    <r>
      <rPr>
        <sz val="8"/>
        <rFont val="Arial"/>
        <family val="2"/>
      </rPr>
      <t>(Root Mean Square Error)</t>
    </r>
  </si>
  <si>
    <t>Million bushels</t>
  </si>
  <si>
    <t xml:space="preserve">Vs 1 Year ago: Ending Stocks      USDA WASDE </t>
  </si>
  <si>
    <t>U.S. Crop Ending Stocks</t>
  </si>
  <si>
    <t>Low End of 90% CI</t>
  </si>
  <si>
    <t>High End of 90% CI</t>
  </si>
  <si>
    <t>Mln 480# bales</t>
  </si>
  <si>
    <t>DTN</t>
  </si>
  <si>
    <t>mmt</t>
  </si>
  <si>
    <t>World</t>
  </si>
  <si>
    <t>United States</t>
  </si>
  <si>
    <t>Total Foreign</t>
  </si>
  <si>
    <t>Major Exporters</t>
  </si>
  <si>
    <t>Argentina</t>
  </si>
  <si>
    <t>Australia</t>
  </si>
  <si>
    <t>Canada</t>
  </si>
  <si>
    <t>Major Importers</t>
  </si>
  <si>
    <t>Brazil</t>
  </si>
  <si>
    <t>China</t>
  </si>
  <si>
    <t>Selected Middle East</t>
  </si>
  <si>
    <t>North Africa</t>
  </si>
  <si>
    <t>Pakistan</t>
  </si>
  <si>
    <t>Southeast Asia</t>
  </si>
  <si>
    <t>India</t>
  </si>
  <si>
    <t>Former Soviet Union - 12 Countries</t>
  </si>
  <si>
    <t>Russia</t>
  </si>
  <si>
    <t>Kazakhstan</t>
  </si>
  <si>
    <t>Ukraine</t>
  </si>
  <si>
    <t>Japan</t>
  </si>
  <si>
    <t>Mexico</t>
  </si>
  <si>
    <t>Northern Africa &amp; Middle East</t>
  </si>
  <si>
    <t>Saudi Arabia</t>
  </si>
  <si>
    <t>South Korea</t>
  </si>
  <si>
    <t>World Wheat Production by Major Country / Region</t>
  </si>
  <si>
    <t>World Wheat Ending Stocks by         Major Country / Region</t>
  </si>
  <si>
    <t>World Coarse Grains Production by Major Country / Region</t>
  </si>
  <si>
    <t>World Coarse Grains Domestic Feed Use by Major Country / Region</t>
  </si>
  <si>
    <t>World Coarse Grains Ending Stocks   by Major Country / Region</t>
  </si>
  <si>
    <t>World Soybean Production by Major Country / Region</t>
  </si>
  <si>
    <t>Paraguay</t>
  </si>
  <si>
    <t>World Soybean Domestic Crush by Major Country / Region</t>
  </si>
  <si>
    <t>South Africa</t>
  </si>
  <si>
    <t>Egypt</t>
  </si>
  <si>
    <t>World Corn Imports                                   by Major Country / Region</t>
  </si>
  <si>
    <t>World Corn Domestic Feed Use                       by Major Country / Region</t>
  </si>
  <si>
    <t>Million Bushels</t>
  </si>
  <si>
    <t>World Crop Ending Stocks</t>
  </si>
  <si>
    <t>European Union - 28 Countries</t>
  </si>
  <si>
    <t>World Soybean Exports by Major Country / Region</t>
  </si>
  <si>
    <t>World Soybean Imports by Major Country / Region</t>
  </si>
  <si>
    <t>World Wheat Domestic Total Use by Major Country / Region</t>
  </si>
  <si>
    <t>World Wheat Domestic FSI Use by Major Country / Region</t>
  </si>
  <si>
    <t>World Coarse Grains Domestic Total Use by Major Country / Region</t>
  </si>
  <si>
    <t>World Coarse Grains Domestic FSI Use by Major Country / Region</t>
  </si>
  <si>
    <t>World Corn Domestic Total Use                       by Major Country / Region</t>
  </si>
  <si>
    <t>World Corn Domestic FSI Use                       by Major Country / Region</t>
  </si>
  <si>
    <t>World Soybean Domestic FSR by Major Country / Region</t>
  </si>
  <si>
    <t>World Soybean Domestic Total by Major Country / Region</t>
  </si>
  <si>
    <t>World Corn Exports by Major Country / Region</t>
  </si>
  <si>
    <t>World Corn Ending Stocks by Major Country / Region</t>
  </si>
  <si>
    <t>World Soybean Ending Stocks by Major Country / Region</t>
  </si>
  <si>
    <t>U.S. Crop Production</t>
  </si>
  <si>
    <t xml:space="preserve">Vs 1 Year ago: Production  USDA WASDE </t>
  </si>
  <si>
    <t>MMT</t>
  </si>
  <si>
    <t>USDA</t>
  </si>
  <si>
    <t>World Wheat Ending Stocks-to-Use by Major Country / Region</t>
  </si>
  <si>
    <t>World Coarse Grains Ending Stocks-to-Use by Major Country / Region</t>
  </si>
  <si>
    <t>World Corn Ending Stocks-to-Use by Major Country / Region</t>
  </si>
  <si>
    <t>World Soybean Ending Stocks-to-Use by Major Country / Region</t>
  </si>
  <si>
    <r>
      <t xml:space="preserve">Pre-report Trade Estimates: </t>
    </r>
    <r>
      <rPr>
        <b/>
        <sz val="8"/>
        <rFont val="Arial"/>
        <family val="2"/>
      </rPr>
      <t>Average</t>
    </r>
  </si>
  <si>
    <r>
      <t xml:space="preserve">USDA less </t>
    </r>
    <r>
      <rPr>
        <b/>
        <sz val="8"/>
        <rFont val="Arial"/>
        <family val="2"/>
      </rPr>
      <t>Average</t>
    </r>
    <r>
      <rPr>
        <sz val="8"/>
        <rFont val="Arial"/>
        <family val="2"/>
      </rPr>
      <t xml:space="preserve"> Trade Estimate</t>
    </r>
  </si>
  <si>
    <r>
      <t xml:space="preserve">% USDA </t>
    </r>
    <r>
      <rPr>
        <sz val="8"/>
        <rFont val="CG Times"/>
        <family val="1"/>
        <charset val="1"/>
      </rPr>
      <t>of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Average</t>
    </r>
    <r>
      <rPr>
        <sz val="8"/>
        <rFont val="Arial"/>
        <family val="2"/>
      </rPr>
      <t xml:space="preserve"> Trade Estimate</t>
    </r>
  </si>
  <si>
    <r>
      <t xml:space="preserve">Pre-report Trade Estimates: </t>
    </r>
    <r>
      <rPr>
        <b/>
        <sz val="8"/>
        <rFont val="Arial"/>
        <family val="2"/>
      </rPr>
      <t>Minimum</t>
    </r>
  </si>
  <si>
    <r>
      <t xml:space="preserve">USDA less </t>
    </r>
    <r>
      <rPr>
        <b/>
        <sz val="8"/>
        <rFont val="Arial"/>
        <family val="2"/>
      </rPr>
      <t>Minimum</t>
    </r>
    <r>
      <rPr>
        <sz val="8"/>
        <rFont val="Arial"/>
        <family val="2"/>
      </rPr>
      <t xml:space="preserve"> Trade Estimate</t>
    </r>
  </si>
  <si>
    <r>
      <t xml:space="preserve">Pre-report Trade Estimates: </t>
    </r>
    <r>
      <rPr>
        <b/>
        <sz val="8"/>
        <rFont val="Arial"/>
        <family val="2"/>
      </rPr>
      <t>Maximum</t>
    </r>
  </si>
  <si>
    <r>
      <t xml:space="preserve">USDA less </t>
    </r>
    <r>
      <rPr>
        <b/>
        <sz val="8"/>
        <rFont val="Arial"/>
        <family val="2"/>
      </rPr>
      <t>Maximum</t>
    </r>
    <r>
      <rPr>
        <sz val="8"/>
        <rFont val="Arial"/>
        <family val="2"/>
      </rPr>
      <t xml:space="preserve"> Trade Estimate</t>
    </r>
  </si>
  <si>
    <t>World Wheat Imports                                 by Major Country / Region</t>
  </si>
  <si>
    <t>World Wheat Exports                                by Major Country / Region</t>
  </si>
  <si>
    <t xml:space="preserve"> </t>
  </si>
  <si>
    <t>World Wheat Domestic Feed Use by Major Country / Region</t>
  </si>
  <si>
    <t>World Coarse Grains Imports by Major Country / Region</t>
  </si>
  <si>
    <t>U.S. &amp; World Crop Production**</t>
  </si>
  <si>
    <t>Year 2 less Year 1 World Ending Stocks</t>
  </si>
  <si>
    <t>Year 2 less Year 1 U.S. Ending Stocks</t>
  </si>
  <si>
    <t xml:space="preserve">WASDE Report Estimates </t>
  </si>
  <si>
    <t>Source</t>
  </si>
  <si>
    <t>x</t>
  </si>
  <si>
    <t>World Coarse Grains Exports by Major Country / Region</t>
  </si>
  <si>
    <t>Other FSU-12 Countries</t>
  </si>
  <si>
    <t>FSU-12 Countries less Ukraine</t>
  </si>
  <si>
    <t>FSU-12 Countries less Russia &amp; Ukraine</t>
  </si>
  <si>
    <t xml:space="preserve">    World Ending Stx/Use Less China</t>
  </si>
  <si>
    <t xml:space="preserve">    World Ending Stocks Less China</t>
  </si>
  <si>
    <t xml:space="preserve">   % of World Ending Stocks by China</t>
  </si>
  <si>
    <t>World less China</t>
  </si>
  <si>
    <t>% China of World</t>
  </si>
  <si>
    <t>2016 less 2015 Crop Production</t>
  </si>
  <si>
    <t xml:space="preserve">    World Production Less China</t>
  </si>
  <si>
    <t xml:space="preserve">   % of World Production by China</t>
  </si>
  <si>
    <t xml:space="preserve">    World Exports Less China</t>
  </si>
  <si>
    <t xml:space="preserve">   % of World Exports by China</t>
  </si>
  <si>
    <t xml:space="preserve">    World Imports Less China</t>
  </si>
  <si>
    <t xml:space="preserve">   % of World Imports by China</t>
  </si>
  <si>
    <t xml:space="preserve">    World Domestic Feed Use Less China</t>
  </si>
  <si>
    <t xml:space="preserve">   % of World Domestic Feed Use by China</t>
  </si>
  <si>
    <t xml:space="preserve">    World Domestic Total Use Less China</t>
  </si>
  <si>
    <t xml:space="preserve">   % of World Domestic Total Use by China</t>
  </si>
  <si>
    <t xml:space="preserve">    World Domestic FSI Use Less China</t>
  </si>
  <si>
    <t xml:space="preserve">   % of World Domestic FSI Use by China</t>
  </si>
  <si>
    <t>World Corn Production by Major Country / Region</t>
  </si>
  <si>
    <t>U.S. Corn: "Next Crop" 2017/18 Marketing Year</t>
  </si>
  <si>
    <t>**U.S. Corn: "Next Crop" 2017/18 Harvested Acres (mln ac)</t>
  </si>
  <si>
    <t>**U.S. Corn: "Next Crop" 2017/18 Yield (bushels/acre)</t>
  </si>
  <si>
    <t>U.S. Soybeans: "Next Crop" 2017/18 Marketing Year</t>
  </si>
  <si>
    <t>**U.S. Soybean: "Next Crop" 2017/18 Harvested Acres (mln ac)</t>
  </si>
  <si>
    <t>**U.S. Soybean: "Next Crop" 2017/18 Yield (bushels/acre)</t>
  </si>
  <si>
    <t>U.S. All Wheat: "Next Crop" 2017/18 Marketing Year</t>
  </si>
  <si>
    <t xml:space="preserve">  U.S. All Winter Wheat: "Next Crop" 2017/18 Marketing Year</t>
  </si>
  <si>
    <t xml:space="preserve">  U.S. Hard Red Winter Wheat: "Next Crop" 2017/18 Marketing Year</t>
  </si>
  <si>
    <t xml:space="preserve">  U.S. Soft Red Winter Wheat: "Next Crop" 2017/18 Marketing Year</t>
  </si>
  <si>
    <t xml:space="preserve">  U.S. White Wheat: "Next Crop" 2017/18 Marketing Year</t>
  </si>
  <si>
    <t xml:space="preserve">  U.S. Other Spring Wheat: "Next Crop" 2017/18 Marketing Year</t>
  </si>
  <si>
    <t xml:space="preserve">  U.S. Hard Red Spring Wheat: "Next Crop" 2017/18 Marketing Year</t>
  </si>
  <si>
    <t xml:space="preserve">  U.S. Durum Wheat: "Next Crop" 2017/18 Marketing Year</t>
  </si>
  <si>
    <t>U.S. Grain Sorghum: "Next Crop" 2017/18 Marketing Year</t>
  </si>
  <si>
    <t>**U.S. Grain Sorghum: "Next Crop" 2017/18 Yield (bushels/acre)</t>
  </si>
  <si>
    <t>Brazil Corn: "Next Crop" 2017/18 Marketing Year</t>
  </si>
  <si>
    <t>Brazil Soybeans: "Next Crop" 2017/18 Marketing Year</t>
  </si>
  <si>
    <t>Argentina Corn: "Next Crop" 2017/18 Marketing Year</t>
  </si>
  <si>
    <t>Argentina Soybeans: "Next Crop" 2017/18 Marketing Year</t>
  </si>
  <si>
    <t>World Wheat: "Next Crop" 2017/18 Marketing Year</t>
  </si>
  <si>
    <t>World Coarse Grains: "Next Crop" 2017/18 Marketing Year</t>
  </si>
  <si>
    <t>World Corn: "Next Crop" 2017/18 Marketing Year</t>
  </si>
  <si>
    <t>World Soybeans: "Next Crop" 2017/18 Marketing Year</t>
  </si>
  <si>
    <t>U.S. Cotton: "Next Crop" 2017/18 Marketing Year</t>
  </si>
  <si>
    <t>World Corn: "Next Crop" 2017/18 Marketing Year***</t>
  </si>
  <si>
    <t>U.S. Sorghum: "Next Crop" 2017/18 Marketing Year</t>
  </si>
  <si>
    <t xml:space="preserve">World Corn: "Next Crop" MY 2017/18 </t>
  </si>
  <si>
    <t xml:space="preserve">World Coarse Grains: "Next Crop" MY 2017/18 </t>
  </si>
  <si>
    <t xml:space="preserve">World Soybeans: "Next Crop" MY 2017/18 </t>
  </si>
  <si>
    <t xml:space="preserve">World All Wheat: "Next Crop" MY 2017/18 </t>
  </si>
  <si>
    <t xml:space="preserve">*World Corn: "Next Crop" MY 2017/18 </t>
  </si>
  <si>
    <t>World Coarse Grains: "Next Crop" MY 2017/18</t>
  </si>
  <si>
    <t>World Soybeans: "Next Crop" MY 2017/18</t>
  </si>
  <si>
    <t>% "Next Crop" 2017/18 of 2015/16 Production</t>
  </si>
  <si>
    <t>"Next Crop" 2017/18 Less 2015/16 Exports</t>
  </si>
  <si>
    <t>% "Next Crop" 2017/18 of 2015/16 Exports</t>
  </si>
  <si>
    <t>"Next Crop" 2017/18 Less 2015/16 Imports</t>
  </si>
  <si>
    <t>% "Next Crop" 2017/18 of 2015/16 Imports</t>
  </si>
  <si>
    <t>"Next Crop" 2017/18 Less 2015/16 Feed Use</t>
  </si>
  <si>
    <t>% "Next Crop" 2017/18 of 2015/16 Feed Use</t>
  </si>
  <si>
    <t>% "Next Crop" 2017/18 Total Use of 2015/16 Total Use</t>
  </si>
  <si>
    <t>"Next Crop" 2017/18 Less 2015/16 FSI Use</t>
  </si>
  <si>
    <t>% "Next Crop" 2017/18 of 2015/16 FSI Use</t>
  </si>
  <si>
    <t>"Next Crop" 2017/18 Less 2015/16 Ending Stocks</t>
  </si>
  <si>
    <t>% "Next Crop" 2017/18 of 2015/16 Ending Stocks</t>
  </si>
  <si>
    <t>% "Next Crop" 2017/18 %Stx/Use of 2015/16 %Stx/Use</t>
  </si>
  <si>
    <t>Wheat Production:   2015/16 (2 years ago)</t>
  </si>
  <si>
    <t>"Next Crop" 2017/18 Less 2015/16 Production</t>
  </si>
  <si>
    <t>Wheat Exports:   2015/16 (2 years ago)</t>
  </si>
  <si>
    <t>Wheat Imports:   2015/16 (2 years ago)</t>
  </si>
  <si>
    <t>Wheat Feed Use:   2015/16 (2 years ago)</t>
  </si>
  <si>
    <t>Wheat Total Use:   2015/16 (2 years ago)</t>
  </si>
  <si>
    <t>"Next Crop" 2017/18 Prodn Less   2015/16 Total Use</t>
  </si>
  <si>
    <t>Wheat FSI Use:   2015/16 (2 years ago)</t>
  </si>
  <si>
    <t>Wheat Ending Stocks:   2015/16 (2 years ago)</t>
  </si>
  <si>
    <t>"Next Crop" 2017/18 Less2015/16 Ending Stocks</t>
  </si>
  <si>
    <t>Wheat %Stx/Use:   2015/16 (2 years ago)</t>
  </si>
  <si>
    <t>"Next Crop" 2017/18 Prodn Less   2015/16 %Stx/Use</t>
  </si>
  <si>
    <t>"Next Crop" 2017/18 Less 2015/16 Total Use</t>
  </si>
  <si>
    <t>"Next Crop" 2017/18 Less 2015/16 %Stx/Use</t>
  </si>
  <si>
    <t>% "Next Crop" 2017/18 of 2015/16 %Stx/Use</t>
  </si>
  <si>
    <t>Corn Production:  2015/16 (2 years ago)</t>
  </si>
  <si>
    <t>Corn Exports:  2015/16 (2 years ago)</t>
  </si>
  <si>
    <t>Corn Imports:  2015/16 (2 years ago)</t>
  </si>
  <si>
    <t>Corn Feed Use:  2015/16 (2 years ago)</t>
  </si>
  <si>
    <t>Corn Total Use:  2015/16 (2 years ago)</t>
  </si>
  <si>
    <t>% "Next Crop" 2017/18 of  2015/16 Total Use</t>
  </si>
  <si>
    <t>Corn FSI Use:  2015/16 (2 years ago)</t>
  </si>
  <si>
    <t>Corn Ending Stocks: 2015/16 (2 years ago)</t>
  </si>
  <si>
    <t>Corn %Stx/Use: 2015/16 (2 years ago)</t>
  </si>
  <si>
    <t>Coarse Grains Production:  2015/16  (2 years ago)</t>
  </si>
  <si>
    <t>"Next Crop" 2017/18 Less 2015/16  Production</t>
  </si>
  <si>
    <t>% "Next Crop" 2017/18 of 2015/16  Production</t>
  </si>
  <si>
    <t>Coarse Grains Exports:  2015/16  (2 years ago)</t>
  </si>
  <si>
    <t>"Next Crop" 2017/18 Less 2015/16  Exports</t>
  </si>
  <si>
    <t>% "Next Crop" 2017/18 of 2015/16  Exports</t>
  </si>
  <si>
    <t>Coarse Grains Imports:  2015/16  (2 years ago)</t>
  </si>
  <si>
    <t>"Next Crop" 2017/18 Less 2015/16  Imports</t>
  </si>
  <si>
    <t>% "Next Crop" 2017/18 of 2015/16  Imports</t>
  </si>
  <si>
    <t>Coarse Grains Feed Use:  2015/16  (2 years ago)</t>
  </si>
  <si>
    <t>"Next Crop" 2017/18 Less 2015/16  Feed Use</t>
  </si>
  <si>
    <t>% "Next Crop" 2017/18 of 2015/16  Feed Use</t>
  </si>
  <si>
    <t>Coarse Grains Total Use:  2015/16  (2 years ago)</t>
  </si>
  <si>
    <t>"Next Crop" 2017/18 Less 2015/16  Total Use</t>
  </si>
  <si>
    <t>% "Next Crop" 2017/18 of 2015/16  Total Use</t>
  </si>
  <si>
    <t>Coarse Grains FSI Use:  2015/16  (2 years ago)</t>
  </si>
  <si>
    <t>"Next Crop" 2017/18 Less 2015/16  FSI Use</t>
  </si>
  <si>
    <t>Coarse Grains End Stocks:  2015/16  (2 years ago)</t>
  </si>
  <si>
    <t>"Next Crop" 2017/18 Less 2015/16  End Stocks</t>
  </si>
  <si>
    <t>% "Next Crop" 2017/18 of 2015/16  End Stocks</t>
  </si>
  <si>
    <t>Coarse Grains % Stx/Use:  2015/16  (2 years ago)</t>
  </si>
  <si>
    <t>"Next Crop" 2017/18 Prodn Less  2015/16  % Stx/Use</t>
  </si>
  <si>
    <t>% "Next Crop" 2017/18 % Stx/Use of  2015/16  % Stx/Use</t>
  </si>
  <si>
    <t>Soybean Production:  2015/16 (2 years ago)</t>
  </si>
  <si>
    <t>Soybean Exports:  2015/16 (2 years ago)</t>
  </si>
  <si>
    <t>% "Next Crop" 2017/18 Exports of  2015/16 Exports</t>
  </si>
  <si>
    <t>Soybean Imports:  2015/16 (2 years ago)</t>
  </si>
  <si>
    <t>Soybean Crush:  2015/16 (2 years ago)</t>
  </si>
  <si>
    <t>"Next Crop" 2017/18 Less  2015/16 Crush</t>
  </si>
  <si>
    <t>% "Next Crop" 2017/18 of 2015/16 Crush</t>
  </si>
  <si>
    <t>Soybean Domestic Total Use:  2015/16 (2 years ago)</t>
  </si>
  <si>
    <t>"Next Crop" 2017/18 2015/16 Domestic Total Use</t>
  </si>
  <si>
    <t>% "Next Crop" 2017/18 of 2015/16 Domestic Total Use</t>
  </si>
  <si>
    <t>Soybean Domestic FSR:  2015/16 (2 years ago)</t>
  </si>
  <si>
    <t>"Next Crop" 2017/18 Less 2015/16 Domestic FSR</t>
  </si>
  <si>
    <t>% "Next Crop" 2017/18 of 2015/16 Domestic FSR</t>
  </si>
  <si>
    <t>Soybean Ending Stocks:  2015/16 (2 years ago)</t>
  </si>
  <si>
    <t>Soybean % Stx/Use:  2015/16 (2 years ago)</t>
  </si>
  <si>
    <t>"Next Crop" 2017/18 Soybean % Stx/Use Less  2015/16 % Stx/Use</t>
  </si>
  <si>
    <t>% "Next Crop" 2017/18 % Stx/Use of  2015/16 % Stx/Use</t>
  </si>
  <si>
    <t>na</t>
  </si>
  <si>
    <t>Cotton: "Next Crop" 2017/18 Marketing Year</t>
  </si>
  <si>
    <t>**U.S. Grain Sorghum: "Next Crop" 2017/18 Harvested Ac (mln ac)</t>
  </si>
  <si>
    <t>Reuters</t>
  </si>
  <si>
    <t xml:space="preserve">Crop Production June 2017 USDA WASDE </t>
  </si>
  <si>
    <t>% June 2017 MY 2016/17 of MY 2015/16</t>
  </si>
  <si>
    <t>A2. Historic Statistical Accuracy of June USDA U.S. Crop Production Forecasts (Source: June 2017 WASDE and Crop Production Reports)</t>
  </si>
  <si>
    <t xml:space="preserve">Ending Stocks June 2017 USDA WASDE </t>
  </si>
  <si>
    <t>% June 2017 Year 2 of Year 1 U.S. Ending Stocks</t>
  </si>
  <si>
    <t>B2. Historic Statistical Accuracy of June WASDE USDA U.S. Ending Stocks Forecasts (Source: June 2017 WASDE Report)</t>
  </si>
  <si>
    <t xml:space="preserve">World Ending Stocks June 2017 USDA WASDE </t>
  </si>
  <si>
    <t>% June 2017 Year 2 of Year 1 World Ending Stocks</t>
  </si>
  <si>
    <t>C2. Historic Statistical Accuracy of June WASDE USDA World Ending Stocks Forecasts (Source: June 2017 WASDE Report)</t>
  </si>
  <si>
    <t xml:space="preserve">Vs 1 Month ago: Production May 2017 USDA WASDE </t>
  </si>
  <si>
    <t>USDA: June less May   Projection</t>
  </si>
  <si>
    <t>% June 2017 of May 2017 USDA Forecast</t>
  </si>
  <si>
    <t xml:space="preserve">Vs 1 Month ago: Ending Stocks May 2017 USDA WASDE </t>
  </si>
  <si>
    <t>USDA: June less May Projection</t>
  </si>
  <si>
    <t xml:space="preserve">Vs 1 Month ago: Ending Stocks May 2017     USDA WASDE </t>
  </si>
  <si>
    <t>USDA WASDE Projection of World Wheat Supply-Demand and Ending Stocks in "Next Crop" 2017/18, "Old Crop" 2016/17, &amp; 2015/16 Marketing Years</t>
  </si>
  <si>
    <t>Table 1. Production Projections of World Wheat for "Next Crop" 2017/18, "Old Crop" 2016/17, and 2015/16</t>
  </si>
  <si>
    <t>"Next Crop" 2017/18  Less "Old Crop" 2016/17 Production</t>
  </si>
  <si>
    <t>% "Next Crop" 2017/18 of "Old Crop" 2016/17 Production</t>
  </si>
  <si>
    <t>Table 2. Export Projections of World Wheat for "Next Crop" 2017/18, "Old Crop" 2016/17, and 2015/16</t>
  </si>
  <si>
    <t>"Next Crop" 2017/18 Less "Old Crop" 2016/17 Exports</t>
  </si>
  <si>
    <t>% "Next Crop" 2017/18 of "Old Crop" 2016/17 Exports</t>
  </si>
  <si>
    <t>Table 3. Import Projections of World Wheat for "Next Crop" 2017/18, "Old Crop" 2016/17, and 2015/16</t>
  </si>
  <si>
    <t>"Next Crop" 2017/18 Less "Old Crop" 2016/17 Imports</t>
  </si>
  <si>
    <t>% "Next Crop" 2017/18 of "Old Crop" 2016/17 Imports</t>
  </si>
  <si>
    <t>Table 4. Domestic Feed Use Projections of World Wheat for "Next Crop" 2017/18, "Old Crop" 2016/17, and 2015/16</t>
  </si>
  <si>
    <t>"Next Crop" 2017/18 Less "Old Crop" 2016/17 Feed Use</t>
  </si>
  <si>
    <t>% "Next Crop" 2017/18 of "Old Crop" 2016/17 Feed Use</t>
  </si>
  <si>
    <t>Table 5. Domestic Total Use Projections of World Wheat for "Next Crop" 2017/18, "Old Crop" 2016/17, and 2015/16</t>
  </si>
  <si>
    <t>"Next Crop" 2017/18 Total Use Less "Old Crop" 2016/17 Total Use</t>
  </si>
  <si>
    <t>% "Next Crop" 2017/18 Total Use of "Old Crop" 2016/17 Total Use</t>
  </si>
  <si>
    <t>Table 6. Domestic FSI Use Projections of World Wheat for "Next Crop" 2017/18, "Old Crop" 2016/17, and 2015/16</t>
  </si>
  <si>
    <t>"Next Crop" 2017/18 Less "Old Crop" 2016/17 FSI Use</t>
  </si>
  <si>
    <t>% "Next Crop" 2017/18 of "Old Crop" 2016/17 FSI Use</t>
  </si>
  <si>
    <t>Table 7. Ending Stocks Projections of World Wheat for "Next Crop" 2017/18, "Old Crop" 2016/17, and 2015/16</t>
  </si>
  <si>
    <t>"Next Crop" 2017/18 Less "Old Crop" 2016/17 Ending Stocks</t>
  </si>
  <si>
    <t>% "Next Crop" 2017/18 of "Old Crop" 2016/17 Ending Stocks</t>
  </si>
  <si>
    <t>Table 7. Ending Stocks-to-Use Projections of World Wheat for "Next Crop" 2017/18, "Old Crop" 2016/17, and 2015/16</t>
  </si>
  <si>
    <t>"Next Crop" 2017/18 %Stx/Use Less "Old Crop" 2016/17 %Stx/Use</t>
  </si>
  <si>
    <t>% "Next Crop" 2017/18 %Stx/Use of "Old Crop" 2016/17 %Stx/Use</t>
  </si>
  <si>
    <t xml:space="preserve">June Wheat   Production: "Next Crop" 2017/18 </t>
  </si>
  <si>
    <t>June Wheat   Production: "Old Crop" 2016/17</t>
  </si>
  <si>
    <t xml:space="preserve">June Wheat   Exports: "Next Crop" 2017/18 </t>
  </si>
  <si>
    <t>June Wheat   Exports: "Old Crop" 2016/17</t>
  </si>
  <si>
    <t xml:space="preserve">June Wheat   Imports: "Next Crop" 2017/18 </t>
  </si>
  <si>
    <t>June Wheat   Imports: "Old Crop" 2016/17</t>
  </si>
  <si>
    <t xml:space="preserve">June Wheat   Feed Use: "Next Crop" 2017/18 </t>
  </si>
  <si>
    <t>June Wheat Feed Use: "Old Crop" 2016/17</t>
  </si>
  <si>
    <t xml:space="preserve">June Wheat Total Use: "Next Crop" 2017/18 </t>
  </si>
  <si>
    <t>June Wheat Total Use: "Old Crop" 2016/17</t>
  </si>
  <si>
    <t xml:space="preserve">June Wheat   FSI Use: "Next Crop" 2017/18 </t>
  </si>
  <si>
    <t>June Wheat   FSI Use: "Old Crop" 2016/17</t>
  </si>
  <si>
    <t xml:space="preserve">June Wheat   Ending Stocks: "Next Crop" 2017/18 </t>
  </si>
  <si>
    <t>June Wheat   Ending Stocks: "Old Crop" 2016/17</t>
  </si>
  <si>
    <t xml:space="preserve">June Wheat   %Stx/Use: "Next Crop" 2017/18 </t>
  </si>
  <si>
    <t>June Wheat   %Stx/Use: "Old Crop" 2016/17</t>
  </si>
  <si>
    <t>Wheat Production: May  "Next Crop" 2017/18 (1 month ago)</t>
  </si>
  <si>
    <t xml:space="preserve">"Next Crop" 2017/18 Production: June Less May                     </t>
  </si>
  <si>
    <t xml:space="preserve">"Next Crop" 2017/18 Production: % June of May </t>
  </si>
  <si>
    <t>May Wheat Production: "Old Crop" 2016/17 (1 year ago)</t>
  </si>
  <si>
    <t>June Less May Wheat Production for "Old Crop" 2016/17</t>
  </si>
  <si>
    <t>Wheat Exports: May  "Next Crop" 2017/18 (1 month ago)</t>
  </si>
  <si>
    <t xml:space="preserve">"Next Crop" 2017/18 Exports: June Less May                     </t>
  </si>
  <si>
    <t xml:space="preserve">"Next Crop" 2017/18 Exports: % June of May </t>
  </si>
  <si>
    <t>May Wheat   Exports: "Old Crop" 2016/17 (1 year ago)</t>
  </si>
  <si>
    <t>June Less May Wheat Exports for "Old Crop" 2016/17</t>
  </si>
  <si>
    <t>Wheat Imports: May  "Next Crop" 2017/18 (1 month ago)</t>
  </si>
  <si>
    <t xml:space="preserve">"Next Crop" 2017/18 Imports: June Less May                     </t>
  </si>
  <si>
    <t xml:space="preserve">"Next Crop" 2017/18 Imports: % June of May </t>
  </si>
  <si>
    <t>May Wheat   Imports: "Old Crop" 2016/17 (1 year ago)</t>
  </si>
  <si>
    <t>June less May Wheat Imports for "Old Crop" 2016/17</t>
  </si>
  <si>
    <t>Wheat Feed Use: May  "Next Crop" 2017/18 (1 month ago)</t>
  </si>
  <si>
    <t xml:space="preserve">"Next Crop" 2017/18 Feed Use: June less May                     </t>
  </si>
  <si>
    <t xml:space="preserve">"Next Crop" 2017/18 Feed Use: % June of May </t>
  </si>
  <si>
    <t>May Wheat   Feed Use: "Old Crop" 2016/17 (1 year ago)</t>
  </si>
  <si>
    <t>June Less May Wheat Feed Use for "Old Crop" 2016/17</t>
  </si>
  <si>
    <t>Wheat Total Use: May  "Next Crop" 2017/18 (1 month ago)</t>
  </si>
  <si>
    <t xml:space="preserve">"Next Crop" 2017/18 Total Use: June less May                     </t>
  </si>
  <si>
    <t xml:space="preserve">"Next Crop" 2017/18 Total Use: % June of May </t>
  </si>
  <si>
    <t>May Wheat   Total Use: "Old Crop" 2016/17 (1 year ago)</t>
  </si>
  <si>
    <t>June less May Wheat Total Use for "Old Crop" 2016/17</t>
  </si>
  <si>
    <t>Wheat FSI Use: May  "Next Crop" 2017/18 (1 month ago)</t>
  </si>
  <si>
    <t xml:space="preserve">"Next Crop" 2017/18 FSI Use: June less May                     </t>
  </si>
  <si>
    <t xml:space="preserve">"Next Crop" 2017/18 FSI Use: % June of May </t>
  </si>
  <si>
    <t>May Wheat   FSI Use: "Old Crop" 2016/17 (1 year ago)</t>
  </si>
  <si>
    <t>June less May Wheat   FSI Use for "Old Crop" 2016/17</t>
  </si>
  <si>
    <t>Wheat Ending Stocks: May  "Next Crop" 2017/18 (1 month ago)</t>
  </si>
  <si>
    <t xml:space="preserve">"Next Crop" 2017/18 Ending Stocks: June less May                     </t>
  </si>
  <si>
    <t xml:space="preserve">"Next Crop" 2017/18 Ending Stocks: % June of May </t>
  </si>
  <si>
    <t>May Wheat   Ending Stocks: "Old Crop" 2016/17 (1 year ago)</t>
  </si>
  <si>
    <t>June less May Wheat   Ending Stocks for "Old Crop" 2016/17</t>
  </si>
  <si>
    <t>Wheat %Stx/Use: May  "Next Crop" 2017/18 (1 month ago)</t>
  </si>
  <si>
    <t xml:space="preserve">"Next Crop" 2017/18 %Stx/Use: June less May                     </t>
  </si>
  <si>
    <t xml:space="preserve">"Next Crop" 2017/18 %Stx/Use: % June of May </t>
  </si>
  <si>
    <t>May Wheat   %Stx/Use: "Old Crop" 2016/17 (1 year ago)</t>
  </si>
  <si>
    <t>June less May Wheat   %Stx/Use for "Old Crop" 2016/17</t>
  </si>
  <si>
    <t>USDA WASDE Projection of World Corn Supply-Demand and Ending Stocks in "Next Crop" 2017/18, "Old Crop" 2016/17, &amp; 2015/16 Marketing Years</t>
  </si>
  <si>
    <t>Table 1. Production Projections of World Corn for "Next Crop" 2017/18, "Old Crop" 2016/17, and 2015/16</t>
  </si>
  <si>
    <t>"Next Crop" 2017/18 Less "Old Crop" 2016/17 Production</t>
  </si>
  <si>
    <t>Table 2. Export Projections of World Corn for "Next Crop" 2017/18, "Old Crop" 2016/17, and 2015/16</t>
  </si>
  <si>
    <t>Table 3. Import Projections of World Corn for "Next Crop" 2017/18, "Old Crop" 2016/17, and 2015/16</t>
  </si>
  <si>
    <t>Table 4. Domestic Feed Use Projections of World Corn for "Next Crop" 2017/18, "Old Crop" 2016/17, and 2015/16</t>
  </si>
  <si>
    <t>Table 5. Domestic Total Use Projections of World Corn for "Next Crop" 2017/18, "Old Crop" 2016/17, and 2015/16</t>
  </si>
  <si>
    <t>"Next Crop" 2017/18 Less "Old Crop" 2016/17 Total Use</t>
  </si>
  <si>
    <t>% "Next Crop" 2017/18 of "Old Crop" 2016/17 Total Use</t>
  </si>
  <si>
    <t>Table 6. Domestic FSI Use Projections of World Corn for "Next Crop" 2017/18, "Old Crop" 2016/17, and  2015/16</t>
  </si>
  <si>
    <t>Table 7. Ending Stocks Projections of World Corn for "Next Crop" 2017/18, "Old Crop" 2016/17, and 2015/16</t>
  </si>
  <si>
    <t>Table 8. Ending Stocks-to-Use Projections of World Corn for "Next Crop" 2017/18, "Old Crop" 2016/17, and  2015/16</t>
  </si>
  <si>
    <t>"Next Crop" 2017/18 Less "Old Crop" 2016/17 %Stx/Use</t>
  </si>
  <si>
    <t>% "Next Crop" 2017/18 of "Old Crop" 2016/17 %Stx/Use</t>
  </si>
  <si>
    <t xml:space="preserve">June Corn Production: "Next Crop" 2017/18 </t>
  </si>
  <si>
    <t>June Corn Production: "Old Crop" 2016/17</t>
  </si>
  <si>
    <t xml:space="preserve">June Corn Exports: "Next Crop" 2017/18 </t>
  </si>
  <si>
    <t>June Corn Exports: "Old Crop" 2016/17</t>
  </si>
  <si>
    <t xml:space="preserve">June Corn Imports: "Next Crop" 2017/18 </t>
  </si>
  <si>
    <t>June Corn Imports: "Old Crop" 2016/17</t>
  </si>
  <si>
    <t xml:space="preserve">June Corn Feed Use: "Next Crop" 2017/18 </t>
  </si>
  <si>
    <t>June Corn Feed Use: "Old Crop" 2016/17</t>
  </si>
  <si>
    <t xml:space="preserve">June Corn Total Use: "Next Crop" 2017/18 </t>
  </si>
  <si>
    <t>June Corn Total Use: "Old Crop" 2016/17</t>
  </si>
  <si>
    <t xml:space="preserve">June Corn FSI Use: "Next Crop" 2017/18 </t>
  </si>
  <si>
    <t>June Corn FSI Use: "Old Crop" 2016/17</t>
  </si>
  <si>
    <t xml:space="preserve">June Corn Ending Stocks: "Next Crop" 2017/18 </t>
  </si>
  <si>
    <t>June Corn Ending Stocks: "Old Crop" 2016/17</t>
  </si>
  <si>
    <t xml:space="preserve">June Corn %Stx/Use: "Next Crop" 2017/18 </t>
  </si>
  <si>
    <t>June Corn %Stx/Use: "Old Crop" 2016/17</t>
  </si>
  <si>
    <t>Corn Production: May "Next Crop" 2017/18 (1 month ago)</t>
  </si>
  <si>
    <t xml:space="preserve">"Next Crop" 2017/18 Production: June Less May                    </t>
  </si>
  <si>
    <t>"Next Crop" 2017/18 Production: % June of May</t>
  </si>
  <si>
    <t>May Corn Production: "Old Crop" 2016/17 (1 year ago)</t>
  </si>
  <si>
    <t>June Less May Corn Production for "Old Crop" 2016/17</t>
  </si>
  <si>
    <t>Corn Exports: May "Next Crop" 2017/18 (1 month ago)</t>
  </si>
  <si>
    <t xml:space="preserve">"Next Crop" 2017/18 Exports: June Less May                    </t>
  </si>
  <si>
    <t>"Next Crop" 2017/18 Exports: % June of May</t>
  </si>
  <si>
    <t>May Corn Exports: "Old Crop" 2016/17 (1 year ago)</t>
  </si>
  <si>
    <t>June Less May Corn Exports for "Old Crop" 2016/17</t>
  </si>
  <si>
    <t>Corn Imports: May "Next Crop" 2017/18 (1 month ago)</t>
  </si>
  <si>
    <t xml:space="preserve">"Next Crop" 2017/18 Imports: June Less May                    </t>
  </si>
  <si>
    <t>"Next Crop" 2017/18 Imports: % June of May</t>
  </si>
  <si>
    <t>May Corn Imports: "Old Crop" 2016/17 (1 year ago)</t>
  </si>
  <si>
    <t>June Less May Corn Imports for "Old Crop" 2016/17</t>
  </si>
  <si>
    <t>Corn Feed Use: May "Next Crop" 2017/18 (1 month ago)</t>
  </si>
  <si>
    <t xml:space="preserve">"Next Crop" 2017/18 Feed Use: June Less May                    </t>
  </si>
  <si>
    <t>"Next Crop" 2017/18 Feed Use: % June of May</t>
  </si>
  <si>
    <t>May Corn Feed Use: "Old Crop" 2016/17 (1 year ago)</t>
  </si>
  <si>
    <t>June Less May Corn Feed Use for "Old Crop" 2016/17</t>
  </si>
  <si>
    <t>Corn Total Use: May "Next Crop" 2017/18 (1 month ago)</t>
  </si>
  <si>
    <t xml:space="preserve">"Next Crop" 2017/18 Total Use: June Less May                    </t>
  </si>
  <si>
    <t>"Next Crop" 2017/18 Total Use: % June of May</t>
  </si>
  <si>
    <t>May Corn Total Use: "Old Crop" 2016/17 (1 year ago)</t>
  </si>
  <si>
    <t>June Less May Corn Total Use for "Old Crop" 2016/17</t>
  </si>
  <si>
    <t>Corn FSI Use: May "Next Crop" 2017/18 (1 month ago)</t>
  </si>
  <si>
    <t xml:space="preserve">"Next Crop" 2017/18 FSI Use: June Less May                    </t>
  </si>
  <si>
    <t>"Next Crop" 2017/18 FSI Use: % June of May</t>
  </si>
  <si>
    <t>May Corn FSI Use: "Old Crop" 2016/17 (1 year ago)</t>
  </si>
  <si>
    <t>June Less May Corn FSI Use for "Old Crop" 2016/17</t>
  </si>
  <si>
    <t>Corn Ending Stocks: May "Next Crop" 2017/18 (1 month ago)</t>
  </si>
  <si>
    <t xml:space="preserve">"Next Crop" 2017/18 Ending Stocks: June Less May                    </t>
  </si>
  <si>
    <t>"Next Crop" 2017/18 Ending Stocks: % June of May</t>
  </si>
  <si>
    <t>May Corn Ending Stocks: "Old Crop" 2016/17 (1 year ago)</t>
  </si>
  <si>
    <t>June Less May Corn Ending Stocks for "Old Crop" 2016/17</t>
  </si>
  <si>
    <t>Corn %Stx/Use: May "Next Crop" 2017/18 (1 month ago)</t>
  </si>
  <si>
    <t xml:space="preserve">"Next Crop" 2017/18 %Stx/Use: June Less May                    </t>
  </si>
  <si>
    <t>"Next Crop" 2017/18 %Stx/Use: % June of May</t>
  </si>
  <si>
    <t>May Corn %Stx/Use: "Old Crop" 2016/17 (1 year ago)</t>
  </si>
  <si>
    <t>June Less May Corn %Stx/Use for "Old Crop" 2016/17</t>
  </si>
  <si>
    <t>USDA WASDE Projection of World Coarse Grains Supply-Demand and Ending Stocks in "Next Crop" 2017/18, "Old Crop" 2016/17, &amp; 2015/16 Marketing Years</t>
  </si>
  <si>
    <t xml:space="preserve">Table 1. Production Projections of World Coarse Grains for "Next Crop" 2017/18, "Old Crop" 2016/17, and 2015/16  </t>
  </si>
  <si>
    <t xml:space="preserve">Table 2. Export Projections of World Coarse Grains for "Next Crop" 2017/18, "Old Crop" 2016/17, and 2015/16  </t>
  </si>
  <si>
    <t xml:space="preserve">Table 3. Import Projections of World Coarse Grains for "Next Crop" 2017/18, "Old Crop" 2016/17, and 2015/16  </t>
  </si>
  <si>
    <t xml:space="preserve">Table 4. Domestic Feed Use Projections of World Coarse Grains for "Next Crop" 2017/18, "Old Crop" 2016/17, and 2015/16  </t>
  </si>
  <si>
    <t xml:space="preserve">Table 5. Domestic Total Use Projections of World Coarse Grains for "Next Crop" 2017/18, "Old Crop" 2016/17, and 2015/16  </t>
  </si>
  <si>
    <t xml:space="preserve">Table 6. Domestic Food, Seed and FSI Use Projections of World Coarse Grains for "Next Crop" 2017/18, "Old Crop" 2016/17, and 2015/16  </t>
  </si>
  <si>
    <t xml:space="preserve">Table 7. Ending Stocks Projections of World Coarse Grains for "Next Crop" 2017/18, "Old Crop" 2016/17, and 2015/16  </t>
  </si>
  <si>
    <t>"Next Crop" 2017/18 Less "Old Crop" 2016/17 End Stocks</t>
  </si>
  <si>
    <t>% "Next Crop" 2017/18 of "Old Crop" 2016/17 End Stocks</t>
  </si>
  <si>
    <t xml:space="preserve">Table 8. Ending Stocks-to-Use Projections of World Coarse Grains for "Next Crop" 2017/18, "Old Crop" 2016/17, and 2015/16  </t>
  </si>
  <si>
    <t>"Next Crop" 2017/18 % Stx/Use Less "Old Crop" 2016/17 % Stx/Use</t>
  </si>
  <si>
    <t>% "Next Crop" 2017/18 % Stx/Use of "Old Crop" 2016/17 % Stx/Use</t>
  </si>
  <si>
    <t xml:space="preserve">June Coarse Grains Production: "Next Crop" 2017/18 </t>
  </si>
  <si>
    <t>June Coarse Grains Production: "Old Crop" 2016/17</t>
  </si>
  <si>
    <t xml:space="preserve">June Coarse Grains Exports: "Next Crop" 2017/18 </t>
  </si>
  <si>
    <t>June Coarse Grains Exports: "Old Crop" 2016/17</t>
  </si>
  <si>
    <t xml:space="preserve">June Coarse Grains Imports: "Next Crop" 2017/18 </t>
  </si>
  <si>
    <t>June Coarse Grains Imports: "Old Crop" 2016/17</t>
  </si>
  <si>
    <t xml:space="preserve">June Coarse Grains Feed Use: "Next Crop" 2017/18 </t>
  </si>
  <si>
    <t>June Coarse Grains Feed Use: "Old Crop" 2016/17</t>
  </si>
  <si>
    <t xml:space="preserve">June Coarse Grains Total Use: "Next Crop" 2017/18 </t>
  </si>
  <si>
    <t>June Coarse Grains Total Use: "Old Crop" 2016/17</t>
  </si>
  <si>
    <t xml:space="preserve">June Coarse Grains FSI Use: "Next Crop" 2017/18 </t>
  </si>
  <si>
    <t>June Coarse Grains FSI Use: "Old Crop" 2016/17</t>
  </si>
  <si>
    <t xml:space="preserve">June Coarse Grains End Stocks: "Next Crop" 2017/18 </t>
  </si>
  <si>
    <t>June Coarse Grains End Stocks: "Old Crop" 2016/17</t>
  </si>
  <si>
    <t xml:space="preserve">June Coarse Grains % Stx/Use: "Next Crop" 2017/18 </t>
  </si>
  <si>
    <t>June Coarse Grains % Stx/Use: "Old Crop" 2016/17</t>
  </si>
  <si>
    <t>Coarse Grains Production: May "Next Crop" 2017/18 (1 month ago)</t>
  </si>
  <si>
    <t>May Coarse Grains Production: "Old Crop" 2016/17 (1 year ago)</t>
  </si>
  <si>
    <t>June Less May Coarse Grains Production for "Old Crop" 2016/17</t>
  </si>
  <si>
    <t>Coarse Grains Exports: May "Next Crop" 2017/18 (1 month ago)</t>
  </si>
  <si>
    <t>May Coarse Grains Exports: "Old Crop" 2016/17 (1 year ago)</t>
  </si>
  <si>
    <t xml:space="preserve"> June Less May Coarse Grains Exports for "Old Crop" 2016/17</t>
  </si>
  <si>
    <t>Coarse Grains Imports: May "Next Crop" 2017/18 (1 month ago)</t>
  </si>
  <si>
    <t>May Coarse Grains Imports: "Old Crop" 2016/17 (1 year ago)</t>
  </si>
  <si>
    <t>June Less May Coarse Grains Imports for "Old Crop" 2016/17</t>
  </si>
  <si>
    <t>Coarse Grains Feed Use: May "Next Crop" 2017/18 (1 month ago)</t>
  </si>
  <si>
    <t>May Coarse Grains Feed Use: "Old Crop" 2016/17 (1 year ago)</t>
  </si>
  <si>
    <t>June Less May Coarse Grains Feed Use for "Old Crop" 2016/17</t>
  </si>
  <si>
    <t>Coarse Grains Total Use: May "Next Crop" 2017/18 (1 month ago)</t>
  </si>
  <si>
    <t>May Coarse Grains Total Use: "Old Crop" 2016/17 (1 year ago)</t>
  </si>
  <si>
    <t>June Less May Coarse Grains Total Use for "Old Crop" 2016/17</t>
  </si>
  <si>
    <t>Coarse Grains FSI Use: May "Next Crop" 2017/18 (1 month ago)</t>
  </si>
  <si>
    <t>May Coarse Grains FSI Use: "Old Crop" 2016/17 (1 year ago)</t>
  </si>
  <si>
    <t>June Less May Coarse Grains FSI Use for "Old Crop" 2016/17</t>
  </si>
  <si>
    <t>Coarse Grains End Stocks: May "Next Crop" 2017/18 (1 month ago)</t>
  </si>
  <si>
    <t xml:space="preserve">"Next Crop" 2017/18 End Stocks: June Less May                    </t>
  </si>
  <si>
    <t>"Next Crop" 2017/18 End Stocks: % June of May</t>
  </si>
  <si>
    <t>May Coarse Grains End Stocks: "Old Crop" 2016/17 (1 year ago)</t>
  </si>
  <si>
    <t>June Less May Coarse Grains End Stocks for "Old Crop" 2016/17</t>
  </si>
  <si>
    <t>Coarse Grains % Stx/Use: May "Next Crop" 2017/18 (1 month ago)</t>
  </si>
  <si>
    <t xml:space="preserve">"Next Crop" 2017/18 % Stx/Use: June Less May                    </t>
  </si>
  <si>
    <t>"Next Crop" 2017/18 % Stx/Use: % June of May</t>
  </si>
  <si>
    <t>May Coarse Grains % Stx/Use: "Old Crop" 2016/17 (1 year ago)</t>
  </si>
  <si>
    <t>June Less May Coarse Grains % Stx/Use for "Old Crop" 2016/17</t>
  </si>
  <si>
    <t>USDA WASDE Projection of World Soybean Supply-Demand and Ending Stocks in "Next Crop" 2017/18, "Old Crop" 2016/17, &amp; 2015/16 Marketing Years</t>
  </si>
  <si>
    <t>Table 1. Production Projections of World Soybean for "Next Crop" 2017/18, "Old Crop" 2016/17, and  2015/16</t>
  </si>
  <si>
    <t>Table 2. Export Projections of World Soybean for "Next Crop" 2017/18, "Old Crop" 2016/17, and 2015/16</t>
  </si>
  <si>
    <t>Table 3. Import Projections of World Soybean for "Next Crop" 2017/18, "Old Crop" 2016/17, and  2015/16</t>
  </si>
  <si>
    <t>Table 4. Domestic Crush Projections of World Soybean for "Next Crop" 2017/18, "Old Crop" 2016/17, and  2015/16</t>
  </si>
  <si>
    <t>"Next Crop" 2017/18 Less "Old Crop" 2016/17 Crush</t>
  </si>
  <si>
    <t>% "Next Crop" 2017/18 of "Old Crop" 2016/17 Crush</t>
  </si>
  <si>
    <t>Table 5. Domestic Total Use Projections of World Soybean for "Next Crop" 2017/18, "Old Crop" 2016/17, and  2015/16</t>
  </si>
  <si>
    <t>"Next Crop" 2017/18 Less "Old Crop" 2016/17 Domestic Total Use</t>
  </si>
  <si>
    <t>% "Next Crop" 2017/18 of "Old Crop" 2016/17 Domestic Total Use</t>
  </si>
  <si>
    <t>Table 6. Domestic Food, Seed &amp; Residual (FSR) Use Projections of World Soybean for "Next Crop" 2017/18, "Old Crop" 2016/17, and  2015/16</t>
  </si>
  <si>
    <t>"Next Crop" 2017/18 Less "Old Crop" 2016/17 Domestic FSR</t>
  </si>
  <si>
    <t>% "Next Crop" 2017/18 of "Old Crop" 2016/17 Domestic FSR</t>
  </si>
  <si>
    <t>Table 7. Ending Stocks Projections of World Soybean for "Next Crop" 2017/18, "Old Crop" 2016/17, and  2015/16</t>
  </si>
  <si>
    <t>Table 8. Ending Stocks-to-Use Projections of World Soybean for "Next Crop" 2017/18, "Old Crop" 2016/17, and 2015/16</t>
  </si>
  <si>
    <t xml:space="preserve">June Soybean Production: "Next Crop" 2017/18 </t>
  </si>
  <si>
    <t>June Soybean Production: "Old Crop" 2016/17</t>
  </si>
  <si>
    <t xml:space="preserve">June Soybean Exports: "Next Crop" 2017/18 </t>
  </si>
  <si>
    <t>June Soybean Exports: "Old Crop" 2016/17</t>
  </si>
  <si>
    <t xml:space="preserve">June Soybean Imports: "Next Crop" 2017/18 </t>
  </si>
  <si>
    <t>June Soybean Imports: "Old Crop" 2016/17</t>
  </si>
  <si>
    <t xml:space="preserve">June Soybean Crush: "Next Crop" 2017/18 </t>
  </si>
  <si>
    <t>June Soybean Crush: "Old Crop" 2016/17</t>
  </si>
  <si>
    <t xml:space="preserve">June Soybean Domestic Total Use: "Next Crop" 2017/18 </t>
  </si>
  <si>
    <t>June Soybean Domestic Total Use: "Old Crop" 2016/17</t>
  </si>
  <si>
    <t xml:space="preserve">June Soybean Domestic FSR: "Next Crop" 2017/18 </t>
  </si>
  <si>
    <t>June Soybean Domestic FSR: "Old Crop" 2016/17</t>
  </si>
  <si>
    <t xml:space="preserve">June Soybean Ending Stocks: "Next Crop" 2017/18 </t>
  </si>
  <si>
    <t>June Soybean Ending Stocks: "Old Crop" 2016/17</t>
  </si>
  <si>
    <t xml:space="preserve">June Soybean % Stx/Use: "Next Crop" 2017/18 </t>
  </si>
  <si>
    <t>June Soybean % Stx/Use: "Old Crop" 2016/17</t>
  </si>
  <si>
    <t>Soybean Production: May "Next Crop" 2017/18 (1 month ago)</t>
  </si>
  <si>
    <t>May Soybean Production: "Old Crop" 2016/17 (1 year ago)</t>
  </si>
  <si>
    <t>June Less May Soybean Production for "Old Crop" 2016/17</t>
  </si>
  <si>
    <t>Soybean Exports: May "Next Crop" 2017/18 (1 month ago)</t>
  </si>
  <si>
    <t>May Soybean Exports: "Old Crop" 2016/17 (1 year ago)</t>
  </si>
  <si>
    <t>June Less May Soybean Exports for "Old Crop" 2016/17</t>
  </si>
  <si>
    <t>Soybean Imports: May "Next Crop" 2017/18 (1 month ago)</t>
  </si>
  <si>
    <t>May Soybean Imports: "Old Crop" 2016/17 (1 year ago)</t>
  </si>
  <si>
    <t>June Less May Soybean Imports for "Old Crop" 2016/17</t>
  </si>
  <si>
    <t>Soybean Crush: May "Next Crop" 2017/18 (1 month ago)</t>
  </si>
  <si>
    <t xml:space="preserve">"Next Crop" 2017/18 Crush: June Less May                    </t>
  </si>
  <si>
    <t>"Next Crop" 2017/18 Crush: % June of May</t>
  </si>
  <si>
    <t>May Soybean Crush: "Old Crop" 2016/17 (1 year ago)</t>
  </si>
  <si>
    <t>June Less May Soybean Crush for "Old Crop" 2016/17</t>
  </si>
  <si>
    <t>Soybean Domestic Total Use: May "Next Crop" 2017/18 (1 month ago)</t>
  </si>
  <si>
    <t xml:space="preserve">"Next Crop" 2017/18 Domestic Total Use: June Less May                    </t>
  </si>
  <si>
    <t>"Next Crop" 2017/18 Domestic Total Use: % June of May</t>
  </si>
  <si>
    <t>May Soybean Domestic Total Use: "Old Crop" 2016/17 (1 year ago)</t>
  </si>
  <si>
    <t>June Less May Soybean Domestic Total Use for "Old Crop" 2016/17</t>
  </si>
  <si>
    <t>Soybean Domestic FSR: May "Next Crop" 2017/18 (1 month ago)</t>
  </si>
  <si>
    <t xml:space="preserve">"Next Crop" 2017/18 Domestic FSR: June Less May                    </t>
  </si>
  <si>
    <t>"Next Crop" 2017/18 Domestic FSR: % June of May</t>
  </si>
  <si>
    <t>May Soybean Domestic FSR: "Old Crop" 2016/17 (1 year ago)</t>
  </si>
  <si>
    <t>June Less May Soybean Domestic FSR for "Old Crop" 2016/17</t>
  </si>
  <si>
    <t>Soybean Ending Stocks: May "Next Crop" 2017/18 (1 month ago)</t>
  </si>
  <si>
    <t>May Soybean Ending Stocks: "Old Crop" 2016/17 (1 year ago)</t>
  </si>
  <si>
    <t>June Less May Soybean Ending Stocks for "Old Crop" 2016/17</t>
  </si>
  <si>
    <t>Soybean % Stx/Use: May "Next Crop" 2017/18 (1 month ago)</t>
  </si>
  <si>
    <t>May Soybean % Stx/Use: "Old Crop" 2016/17 (1 year ago)</t>
  </si>
  <si>
    <t>June Less May Soybean % Stx/Use for "Old Crop" 2016/17</t>
  </si>
  <si>
    <t>Part A. Production of U.S. &amp; South American Corn, Soybean, Wheat &amp; Sorghum in "Next Crop" 2017/18, and "Old Crop" 2016/17 Marketing Years</t>
  </si>
  <si>
    <t>A1. USDA June 9, 2017 U.S. &amp; World Grain Production Forecasts for "Next Crop" MY 2017/18 vs a) Pre-report Trade Estimates, and b) USDA estimates for "Old Crop" MY 2016/17</t>
  </si>
  <si>
    <t>Brazil Corn: "Old Crop" 2016/17 Marketing Year</t>
  </si>
  <si>
    <t>Brazil Soybeans: "Old Crop" 2016/17 Marketing Year</t>
  </si>
  <si>
    <t>Argentina Corn: "Old Crop" 2016/17 Marketing Year</t>
  </si>
  <si>
    <t>Argentina Soybeans: "Old Crop" 2016/17 Marketing Year</t>
  </si>
  <si>
    <t>Part B. U.S. Ending Stocks of Grain &amp; Oilseeds in the "Next Crop" 2017/18 and "Old Crop" 2016/17 Marketing Years</t>
  </si>
  <si>
    <t>B1. USDA June 9, 2017 U.S. Ending Stocks Forecasts for "Next Crop" MY 2017/18 vs a) Pre-report Trade Est's, and b) est's for "Old Crop" MY 2016/17</t>
  </si>
  <si>
    <t>U.S. Corn: "Old Crop" 2016/17 Marketing Year</t>
  </si>
  <si>
    <t>U.S. Soybeans: "Old Crop" 2016/17 Marketing Year</t>
  </si>
  <si>
    <t>U.S. All Wheat: "Old Crop" 2016/17 Marketing Year</t>
  </si>
  <si>
    <t>U.S. Sorghum: "Old Crop" 2016/17 Marketing Year</t>
  </si>
  <si>
    <t>U.S. Cotton: "Old Crop" 2016/17 Marketing Year</t>
  </si>
  <si>
    <t>Part C. World Ending Stocks of Grain &amp; Oilseeds in tthe "Next Crop" 2017/18 and "Old Crop" 2016/17 Marketing Years</t>
  </si>
  <si>
    <t>C1. USDA June 9, 2017 World Ending Stocks Forecasts for "Old Crop" MY 2016/17 vs a) Pre-report Trade Est's, b) USDA May 2017 projections, &amp; C) USDA est's for the previous marketing year</t>
  </si>
  <si>
    <t xml:space="preserve">World Corn: "Old Crop" MY 2016/17 </t>
  </si>
  <si>
    <t xml:space="preserve">World Coarse Grains: "Old Crop" MY 2016/17 </t>
  </si>
  <si>
    <t xml:space="preserve">World Soybeans: "Old Crop" MY 2016/17 </t>
  </si>
  <si>
    <t xml:space="preserve">World All Wheat: "Old Crop" MY 2016/17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</si>
</sst>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0.000_);[Red]\(0.000\)"/>
    <numFmt numFmtId="166" formatCode="0.00_);[Red]\(0.00\)"/>
    <numFmt numFmtId="167" formatCode="#,##0.000_);[Red]\(#,##0.000\)"/>
    <numFmt numFmtId="168" formatCode="0.0_);[Red]\(0.0\)"/>
    <numFmt numFmtId="169" formatCode="#,##0.0_);[Red]\(#,##0.0\)"/>
  </numFmts>
  <fonts count="24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CG Times"/>
      <family val="1"/>
      <charset val="1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2060"/>
      <name val="Arial"/>
      <family val="2"/>
    </font>
    <font>
      <sz val="9"/>
      <color rgb="FF002060"/>
      <name val="Arial"/>
      <family val="2"/>
    </font>
    <font>
      <b/>
      <i/>
      <sz val="10"/>
      <color rgb="FF7030A0"/>
      <name val="Arial"/>
      <family val="2"/>
    </font>
    <font>
      <b/>
      <sz val="10"/>
      <color rgb="FF7030A0"/>
      <name val="Arial"/>
      <family val="2"/>
    </font>
    <font>
      <i/>
      <sz val="10"/>
      <color rgb="FF7030A0"/>
      <name val="Arial"/>
      <family val="2"/>
    </font>
    <font>
      <b/>
      <i/>
      <sz val="10"/>
      <color rgb="FF0070C0"/>
      <name val="Arial"/>
      <family val="2"/>
    </font>
    <font>
      <i/>
      <sz val="9"/>
      <color rgb="FF7030A0"/>
      <name val="Arial"/>
      <family val="2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65">
    <xf numFmtId="0" fontId="0" fillId="0" borderId="0" xfId="0"/>
    <xf numFmtId="0" fontId="0" fillId="0" borderId="0" xfId="0" applyFill="1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4" borderId="7" xfId="0" applyFont="1" applyFill="1" applyBorder="1" applyAlignment="1">
      <alignment horizontal="center" wrapText="1"/>
    </xf>
    <xf numFmtId="164" fontId="0" fillId="4" borderId="0" xfId="0" applyNumberFormat="1" applyFill="1"/>
    <xf numFmtId="0" fontId="5" fillId="5" borderId="7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5" fillId="9" borderId="7" xfId="0" applyFont="1" applyFill="1" applyBorder="1" applyAlignment="1">
      <alignment horizontal="center" wrapText="1"/>
    </xf>
    <xf numFmtId="164" fontId="0" fillId="9" borderId="0" xfId="0" applyNumberFormat="1" applyFill="1"/>
    <xf numFmtId="0" fontId="5" fillId="2" borderId="7" xfId="0" applyFont="1" applyFill="1" applyBorder="1" applyAlignment="1">
      <alignment horizontal="center" wrapText="1"/>
    </xf>
    <xf numFmtId="0" fontId="5" fillId="10" borderId="7" xfId="0" applyFont="1" applyFill="1" applyBorder="1" applyAlignment="1">
      <alignment horizontal="center" wrapText="1"/>
    </xf>
    <xf numFmtId="164" fontId="0" fillId="10" borderId="0" xfId="0" applyNumberFormat="1" applyFill="1"/>
    <xf numFmtId="0" fontId="5" fillId="8" borderId="3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0" fillId="0" borderId="7" xfId="0" applyBorder="1"/>
    <xf numFmtId="164" fontId="0" fillId="4" borderId="7" xfId="0" applyNumberFormat="1" applyFill="1" applyBorder="1"/>
    <xf numFmtId="164" fontId="0" fillId="9" borderId="7" xfId="0" applyNumberFormat="1" applyFill="1" applyBorder="1"/>
    <xf numFmtId="164" fontId="0" fillId="4" borderId="0" xfId="0" applyNumberFormat="1" applyFill="1" applyBorder="1"/>
    <xf numFmtId="164" fontId="0" fillId="9" borderId="0" xfId="0" applyNumberFormat="1" applyFill="1" applyBorder="1"/>
    <xf numFmtId="0" fontId="1" fillId="0" borderId="0" xfId="0" applyFont="1" applyFill="1" applyBorder="1"/>
    <xf numFmtId="0" fontId="5" fillId="4" borderId="3" xfId="0" applyFont="1" applyFill="1" applyBorder="1" applyAlignment="1">
      <alignment horizontal="center" wrapText="1"/>
    </xf>
    <xf numFmtId="0" fontId="1" fillId="0" borderId="1" xfId="0" applyFont="1" applyBorder="1"/>
    <xf numFmtId="0" fontId="5" fillId="0" borderId="9" xfId="0" applyFont="1" applyBorder="1" applyAlignment="1">
      <alignment horizontal="center" wrapText="1"/>
    </xf>
    <xf numFmtId="0" fontId="0" fillId="0" borderId="8" xfId="0" applyBorder="1"/>
    <xf numFmtId="0" fontId="1" fillId="0" borderId="10" xfId="0" applyFont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1" fillId="0" borderId="7" xfId="0" applyFont="1" applyBorder="1"/>
    <xf numFmtId="0" fontId="1" fillId="11" borderId="12" xfId="0" applyFont="1" applyFill="1" applyBorder="1" applyAlignment="1">
      <alignment wrapText="1"/>
    </xf>
    <xf numFmtId="0" fontId="1" fillId="11" borderId="0" xfId="0" applyFont="1" applyFill="1" applyBorder="1" applyAlignment="1">
      <alignment wrapText="1"/>
    </xf>
    <xf numFmtId="0" fontId="5" fillId="11" borderId="11" xfId="0" applyFont="1" applyFill="1" applyBorder="1" applyAlignment="1">
      <alignment horizontal="center"/>
    </xf>
    <xf numFmtId="0" fontId="1" fillId="12" borderId="12" xfId="0" applyFont="1" applyFill="1" applyBorder="1" applyAlignment="1">
      <alignment wrapText="1"/>
    </xf>
    <xf numFmtId="0" fontId="1" fillId="12" borderId="0" xfId="0" applyFont="1" applyFill="1" applyBorder="1" applyAlignment="1">
      <alignment wrapText="1"/>
    </xf>
    <xf numFmtId="0" fontId="5" fillId="12" borderId="11" xfId="0" applyFont="1" applyFill="1" applyBorder="1" applyAlignment="1">
      <alignment horizontal="center"/>
    </xf>
    <xf numFmtId="0" fontId="0" fillId="11" borderId="13" xfId="0" applyFill="1" applyBorder="1"/>
    <xf numFmtId="0" fontId="1" fillId="11" borderId="14" xfId="0" applyFont="1" applyFill="1" applyBorder="1" applyAlignment="1">
      <alignment horizontal="center" wrapText="1"/>
    </xf>
    <xf numFmtId="0" fontId="5" fillId="11" borderId="15" xfId="0" applyFont="1" applyFill="1" applyBorder="1" applyAlignment="1">
      <alignment horizontal="center" wrapText="1"/>
    </xf>
    <xf numFmtId="164" fontId="0" fillId="10" borderId="7" xfId="0" applyNumberFormat="1" applyFill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38" fontId="0" fillId="4" borderId="0" xfId="0" applyNumberFormat="1" applyFill="1"/>
    <xf numFmtId="38" fontId="0" fillId="5" borderId="0" xfId="0" applyNumberFormat="1" applyFill="1"/>
    <xf numFmtId="38" fontId="0" fillId="6" borderId="0" xfId="0" applyNumberFormat="1" applyFill="1"/>
    <xf numFmtId="38" fontId="0" fillId="9" borderId="0" xfId="0" applyNumberFormat="1" applyFill="1"/>
    <xf numFmtId="38" fontId="0" fillId="7" borderId="1" xfId="0" applyNumberFormat="1" applyFill="1" applyBorder="1"/>
    <xf numFmtId="38" fontId="0" fillId="2" borderId="0" xfId="0" applyNumberFormat="1" applyFill="1"/>
    <xf numFmtId="38" fontId="1" fillId="6" borderId="0" xfId="0" applyNumberFormat="1" applyFont="1" applyFill="1" applyAlignment="1">
      <alignment horizontal="right"/>
    </xf>
    <xf numFmtId="38" fontId="1" fillId="6" borderId="7" xfId="0" applyNumberFormat="1" applyFont="1" applyFill="1" applyBorder="1" applyAlignment="1">
      <alignment horizontal="right"/>
    </xf>
    <xf numFmtId="38" fontId="1" fillId="5" borderId="0" xfId="0" applyNumberFormat="1" applyFont="1" applyFill="1" applyAlignment="1">
      <alignment horizontal="right"/>
    </xf>
    <xf numFmtId="38" fontId="1" fillId="5" borderId="7" xfId="0" applyNumberFormat="1" applyFont="1" applyFill="1" applyBorder="1" applyAlignment="1">
      <alignment horizontal="right"/>
    </xf>
    <xf numFmtId="38" fontId="1" fillId="4" borderId="0" xfId="0" applyNumberFormat="1" applyFont="1" applyFill="1" applyAlignment="1">
      <alignment horizontal="right"/>
    </xf>
    <xf numFmtId="38" fontId="1" fillId="4" borderId="7" xfId="0" applyNumberFormat="1" applyFont="1" applyFill="1" applyBorder="1" applyAlignment="1">
      <alignment horizontal="right"/>
    </xf>
    <xf numFmtId="0" fontId="0" fillId="13" borderId="0" xfId="0" applyFill="1"/>
    <xf numFmtId="38" fontId="0" fillId="11" borderId="12" xfId="0" applyNumberFormat="1" applyFill="1" applyBorder="1"/>
    <xf numFmtId="38" fontId="0" fillId="11" borderId="0" xfId="0" applyNumberFormat="1" applyFill="1" applyBorder="1"/>
    <xf numFmtId="38" fontId="0" fillId="11" borderId="11" xfId="0" applyNumberFormat="1" applyFill="1" applyBorder="1"/>
    <xf numFmtId="38" fontId="0" fillId="11" borderId="7" xfId="0" applyNumberFormat="1" applyFill="1" applyBorder="1"/>
    <xf numFmtId="38" fontId="0" fillId="12" borderId="12" xfId="0" applyNumberFormat="1" applyFill="1" applyBorder="1"/>
    <xf numFmtId="38" fontId="0" fillId="12" borderId="0" xfId="0" applyNumberFormat="1" applyFill="1" applyBorder="1"/>
    <xf numFmtId="38" fontId="0" fillId="12" borderId="11" xfId="0" applyNumberFormat="1" applyFill="1" applyBorder="1"/>
    <xf numFmtId="38" fontId="0" fillId="12" borderId="7" xfId="0" applyNumberFormat="1" applyFill="1" applyBorder="1"/>
    <xf numFmtId="40" fontId="0" fillId="4" borderId="0" xfId="0" applyNumberFormat="1" applyFill="1"/>
    <xf numFmtId="40" fontId="0" fillId="4" borderId="7" xfId="0" applyNumberFormat="1" applyFill="1" applyBorder="1"/>
    <xf numFmtId="166" fontId="0" fillId="8" borderId="1" xfId="0" applyNumberFormat="1" applyFill="1" applyBorder="1"/>
    <xf numFmtId="166" fontId="0" fillId="9" borderId="0" xfId="0" applyNumberFormat="1" applyFill="1"/>
    <xf numFmtId="166" fontId="0" fillId="7" borderId="1" xfId="0" applyNumberFormat="1" applyFill="1" applyBorder="1"/>
    <xf numFmtId="166" fontId="0" fillId="2" borderId="0" xfId="0" applyNumberFormat="1" applyFill="1"/>
    <xf numFmtId="40" fontId="0" fillId="11" borderId="11" xfId="0" applyNumberFormat="1" applyFill="1" applyBorder="1"/>
    <xf numFmtId="40" fontId="0" fillId="11" borderId="7" xfId="0" applyNumberFormat="1" applyFill="1" applyBorder="1"/>
    <xf numFmtId="40" fontId="0" fillId="12" borderId="11" xfId="0" applyNumberFormat="1" applyFill="1" applyBorder="1"/>
    <xf numFmtId="166" fontId="1" fillId="5" borderId="0" xfId="0" applyNumberFormat="1" applyFont="1" applyFill="1"/>
    <xf numFmtId="166" fontId="0" fillId="5" borderId="0" xfId="0" applyNumberFormat="1" applyFill="1"/>
    <xf numFmtId="166" fontId="1" fillId="6" borderId="0" xfId="0" applyNumberFormat="1" applyFont="1" applyFill="1"/>
    <xf numFmtId="166" fontId="0" fillId="6" borderId="0" xfId="0" applyNumberFormat="1" applyFill="1"/>
    <xf numFmtId="40" fontId="1" fillId="14" borderId="8" xfId="0" applyNumberFormat="1" applyFont="1" applyFill="1" applyBorder="1"/>
    <xf numFmtId="3" fontId="1" fillId="14" borderId="8" xfId="0" applyNumberFormat="1" applyFont="1" applyFill="1" applyBorder="1"/>
    <xf numFmtId="0" fontId="1" fillId="0" borderId="17" xfId="0" applyFont="1" applyFill="1" applyBorder="1"/>
    <xf numFmtId="0" fontId="1" fillId="0" borderId="17" xfId="0" applyFont="1" applyFill="1" applyBorder="1" applyAlignment="1">
      <alignment horizontal="center"/>
    </xf>
    <xf numFmtId="0" fontId="0" fillId="0" borderId="0" xfId="0" applyBorder="1"/>
    <xf numFmtId="165" fontId="7" fillId="0" borderId="17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0" fontId="0" fillId="0" borderId="17" xfId="0" applyBorder="1"/>
    <xf numFmtId="164" fontId="0" fillId="0" borderId="0" xfId="0" applyNumberFormat="1" applyFill="1" applyBorder="1"/>
    <xf numFmtId="166" fontId="0" fillId="0" borderId="0" xfId="0" applyNumberFormat="1" applyFill="1" applyBorder="1"/>
    <xf numFmtId="166" fontId="1" fillId="14" borderId="8" xfId="0" applyNumberFormat="1" applyFont="1" applyFill="1" applyBorder="1"/>
    <xf numFmtId="166" fontId="1" fillId="14" borderId="6" xfId="0" applyNumberFormat="1" applyFont="1" applyFill="1" applyBorder="1"/>
    <xf numFmtId="40" fontId="0" fillId="5" borderId="7" xfId="0" applyNumberFormat="1" applyFill="1" applyBorder="1"/>
    <xf numFmtId="40" fontId="0" fillId="6" borderId="7" xfId="0" applyNumberFormat="1" applyFill="1" applyBorder="1"/>
    <xf numFmtId="40" fontId="0" fillId="9" borderId="7" xfId="0" applyNumberFormat="1" applyFill="1" applyBorder="1"/>
    <xf numFmtId="40" fontId="0" fillId="7" borderId="3" xfId="0" applyNumberFormat="1" applyFill="1" applyBorder="1"/>
    <xf numFmtId="40" fontId="0" fillId="2" borderId="7" xfId="0" applyNumberFormat="1" applyFill="1" applyBorder="1"/>
    <xf numFmtId="0" fontId="1" fillId="0" borderId="0" xfId="0" applyFont="1" applyBorder="1"/>
    <xf numFmtId="40" fontId="1" fillId="14" borderId="10" xfId="0" applyNumberFormat="1" applyFont="1" applyFill="1" applyBorder="1"/>
    <xf numFmtId="40" fontId="0" fillId="4" borderId="0" xfId="0" applyNumberFormat="1" applyFill="1" applyBorder="1"/>
    <xf numFmtId="166" fontId="0" fillId="9" borderId="0" xfId="0" applyNumberFormat="1" applyFill="1" applyBorder="1"/>
    <xf numFmtId="0" fontId="4" fillId="0" borderId="0" xfId="0" applyFont="1"/>
    <xf numFmtId="0" fontId="4" fillId="0" borderId="0" xfId="0" applyFont="1" applyBorder="1"/>
    <xf numFmtId="166" fontId="1" fillId="14" borderId="1" xfId="0" applyNumberFormat="1" applyFont="1" applyFill="1" applyBorder="1"/>
    <xf numFmtId="40" fontId="1" fillId="14" borderId="1" xfId="0" applyNumberFormat="1" applyFont="1" applyFill="1" applyBorder="1"/>
    <xf numFmtId="40" fontId="1" fillId="14" borderId="3" xfId="0" applyNumberFormat="1" applyFont="1" applyFill="1" applyBorder="1"/>
    <xf numFmtId="166" fontId="1" fillId="14" borderId="3" xfId="0" applyNumberFormat="1" applyFont="1" applyFill="1" applyBorder="1"/>
    <xf numFmtId="40" fontId="4" fillId="14" borderId="9" xfId="0" applyNumberFormat="1" applyFont="1" applyFill="1" applyBorder="1"/>
    <xf numFmtId="40" fontId="4" fillId="14" borderId="5" xfId="0" applyNumberFormat="1" applyFont="1" applyFill="1" applyBorder="1"/>
    <xf numFmtId="164" fontId="4" fillId="4" borderId="0" xfId="0" applyNumberFormat="1" applyFont="1" applyFill="1"/>
    <xf numFmtId="166" fontId="4" fillId="14" borderId="1" xfId="0" applyNumberFormat="1" applyFont="1" applyFill="1" applyBorder="1"/>
    <xf numFmtId="0" fontId="4" fillId="0" borderId="1" xfId="0" applyFont="1" applyBorder="1"/>
    <xf numFmtId="40" fontId="4" fillId="14" borderId="10" xfId="0" applyNumberFormat="1" applyFont="1" applyFill="1" applyBorder="1"/>
    <xf numFmtId="40" fontId="4" fillId="14" borderId="1" xfId="0" applyNumberFormat="1" applyFont="1" applyFill="1" applyBorder="1"/>
    <xf numFmtId="0" fontId="1" fillId="0" borderId="2" xfId="0" applyFont="1" applyBorder="1"/>
    <xf numFmtId="164" fontId="0" fillId="14" borderId="14" xfId="0" applyNumberFormat="1" applyFill="1" applyBorder="1"/>
    <xf numFmtId="164" fontId="0" fillId="14" borderId="15" xfId="0" applyNumberForma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40" fontId="1" fillId="0" borderId="18" xfId="0" applyNumberFormat="1" applyFont="1" applyFill="1" applyBorder="1"/>
    <xf numFmtId="0" fontId="4" fillId="0" borderId="2" xfId="0" applyFont="1" applyBorder="1"/>
    <xf numFmtId="40" fontId="1" fillId="0" borderId="0" xfId="0" applyNumberFormat="1" applyFont="1" applyFill="1" applyBorder="1"/>
    <xf numFmtId="164" fontId="1" fillId="0" borderId="0" xfId="0" applyNumberFormat="1" applyFont="1" applyFill="1" applyBorder="1"/>
    <xf numFmtId="40" fontId="0" fillId="0" borderId="0" xfId="0" applyNumberFormat="1" applyFill="1" applyBorder="1"/>
    <xf numFmtId="40" fontId="0" fillId="0" borderId="0" xfId="0" applyNumberFormat="1"/>
    <xf numFmtId="40" fontId="0" fillId="0" borderId="7" xfId="0" applyNumberFormat="1" applyBorder="1"/>
    <xf numFmtId="0" fontId="5" fillId="8" borderId="1" xfId="0" applyFont="1" applyFill="1" applyBorder="1" applyAlignment="1">
      <alignment horizontal="center" wrapText="1"/>
    </xf>
    <xf numFmtId="0" fontId="1" fillId="0" borderId="17" xfId="0" applyFont="1" applyBorder="1"/>
    <xf numFmtId="166" fontId="1" fillId="4" borderId="17" xfId="0" applyNumberFormat="1" applyFont="1" applyFill="1" applyBorder="1" applyAlignment="1">
      <alignment horizontal="right"/>
    </xf>
    <xf numFmtId="166" fontId="0" fillId="4" borderId="17" xfId="0" applyNumberFormat="1" applyFill="1" applyBorder="1"/>
    <xf numFmtId="164" fontId="0" fillId="4" borderId="17" xfId="0" applyNumberFormat="1" applyFill="1" applyBorder="1"/>
    <xf numFmtId="40" fontId="1" fillId="5" borderId="17" xfId="0" applyNumberFormat="1" applyFont="1" applyFill="1" applyBorder="1" applyAlignment="1">
      <alignment horizontal="right"/>
    </xf>
    <xf numFmtId="40" fontId="0" fillId="5" borderId="17" xfId="0" applyNumberFormat="1" applyFill="1" applyBorder="1"/>
    <xf numFmtId="40" fontId="1" fillId="6" borderId="17" xfId="0" applyNumberFormat="1" applyFont="1" applyFill="1" applyBorder="1" applyAlignment="1">
      <alignment horizontal="right"/>
    </xf>
    <xf numFmtId="40" fontId="0" fillId="6" borderId="17" xfId="0" applyNumberFormat="1" applyFill="1" applyBorder="1"/>
    <xf numFmtId="40" fontId="0" fillId="9" borderId="17" xfId="0" applyNumberFormat="1" applyFill="1" applyBorder="1"/>
    <xf numFmtId="164" fontId="0" fillId="9" borderId="17" xfId="0" applyNumberFormat="1" applyFill="1" applyBorder="1"/>
    <xf numFmtId="40" fontId="0" fillId="7" borderId="20" xfId="0" applyNumberFormat="1" applyFill="1" applyBorder="1"/>
    <xf numFmtId="40" fontId="0" fillId="2" borderId="17" xfId="0" applyNumberFormat="1" applyFill="1" applyBorder="1"/>
    <xf numFmtId="164" fontId="0" fillId="10" borderId="17" xfId="0" applyNumberFormat="1" applyFill="1" applyBorder="1"/>
    <xf numFmtId="0" fontId="1" fillId="0" borderId="6" xfId="0" applyFont="1" applyBorder="1" applyAlignment="1">
      <alignment horizontal="center"/>
    </xf>
    <xf numFmtId="40" fontId="0" fillId="12" borderId="16" xfId="0" applyNumberFormat="1" applyFill="1" applyBorder="1"/>
    <xf numFmtId="40" fontId="1" fillId="4" borderId="7" xfId="0" applyNumberFormat="1" applyFont="1" applyFill="1" applyBorder="1" applyAlignment="1">
      <alignment horizontal="right"/>
    </xf>
    <xf numFmtId="40" fontId="0" fillId="5" borderId="0" xfId="0" applyNumberFormat="1" applyFill="1"/>
    <xf numFmtId="40" fontId="1" fillId="5" borderId="7" xfId="0" applyNumberFormat="1" applyFont="1" applyFill="1" applyBorder="1" applyAlignment="1">
      <alignment horizontal="right"/>
    </xf>
    <xf numFmtId="40" fontId="0" fillId="6" borderId="0" xfId="0" applyNumberFormat="1" applyFill="1"/>
    <xf numFmtId="40" fontId="0" fillId="9" borderId="0" xfId="0" applyNumberFormat="1" applyFill="1"/>
    <xf numFmtId="40" fontId="1" fillId="6" borderId="7" xfId="0" applyNumberFormat="1" applyFont="1" applyFill="1" applyBorder="1" applyAlignment="1">
      <alignment horizontal="right"/>
    </xf>
    <xf numFmtId="40" fontId="0" fillId="7" borderId="1" xfId="0" applyNumberFormat="1" applyFill="1" applyBorder="1"/>
    <xf numFmtId="40" fontId="0" fillId="2" borderId="0" xfId="0" applyNumberFormat="1" applyFill="1"/>
    <xf numFmtId="165" fontId="7" fillId="3" borderId="17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/>
    </xf>
    <xf numFmtId="165" fontId="7" fillId="5" borderId="17" xfId="0" applyNumberFormat="1" applyFont="1" applyFill="1" applyBorder="1" applyAlignment="1">
      <alignment horizontal="center"/>
    </xf>
    <xf numFmtId="165" fontId="7" fillId="6" borderId="17" xfId="0" applyNumberFormat="1" applyFont="1" applyFill="1" applyBorder="1" applyAlignment="1">
      <alignment horizontal="center"/>
    </xf>
    <xf numFmtId="165" fontId="7" fillId="8" borderId="17" xfId="0" applyNumberFormat="1" applyFont="1" applyFill="1" applyBorder="1" applyAlignment="1">
      <alignment horizontal="center"/>
    </xf>
    <xf numFmtId="165" fontId="7" fillId="9" borderId="17" xfId="0" applyNumberFormat="1" applyFont="1" applyFill="1" applyBorder="1" applyAlignment="1">
      <alignment horizontal="center"/>
    </xf>
    <xf numFmtId="164" fontId="7" fillId="9" borderId="17" xfId="0" applyNumberFormat="1" applyFont="1" applyFill="1" applyBorder="1" applyAlignment="1">
      <alignment horizontal="center"/>
    </xf>
    <xf numFmtId="4" fontId="1" fillId="14" borderId="8" xfId="0" applyNumberFormat="1" applyFont="1" applyFill="1" applyBorder="1"/>
    <xf numFmtId="0" fontId="3" fillId="0" borderId="0" xfId="0" applyFont="1" applyAlignment="1">
      <alignment horizontal="left"/>
    </xf>
    <xf numFmtId="40" fontId="1" fillId="4" borderId="0" xfId="0" applyNumberFormat="1" applyFont="1" applyFill="1" applyBorder="1" applyAlignment="1">
      <alignment horizontal="right"/>
    </xf>
    <xf numFmtId="40" fontId="1" fillId="5" borderId="0" xfId="0" applyNumberFormat="1" applyFont="1" applyFill="1" applyBorder="1" applyAlignment="1">
      <alignment horizontal="right"/>
    </xf>
    <xf numFmtId="40" fontId="0" fillId="5" borderId="0" xfId="0" applyNumberFormat="1" applyFill="1" applyBorder="1"/>
    <xf numFmtId="40" fontId="1" fillId="6" borderId="0" xfId="0" applyNumberFormat="1" applyFont="1" applyFill="1" applyBorder="1" applyAlignment="1">
      <alignment horizontal="right"/>
    </xf>
    <xf numFmtId="40" fontId="0" fillId="6" borderId="0" xfId="0" applyNumberFormat="1" applyFill="1" applyBorder="1"/>
    <xf numFmtId="40" fontId="0" fillId="9" borderId="0" xfId="0" applyNumberFormat="1" applyFill="1" applyBorder="1"/>
    <xf numFmtId="40" fontId="0" fillId="2" borderId="0" xfId="0" applyNumberFormat="1" applyFill="1" applyBorder="1"/>
    <xf numFmtId="164" fontId="0" fillId="10" borderId="0" xfId="0" applyNumberFormat="1" applyFill="1" applyBorder="1"/>
    <xf numFmtId="4" fontId="1" fillId="14" borderId="6" xfId="0" applyNumberFormat="1" applyFont="1" applyFill="1" applyBorder="1"/>
    <xf numFmtId="0" fontId="10" fillId="0" borderId="7" xfId="0" applyFont="1" applyBorder="1" applyAlignment="1">
      <alignment horizontal="center"/>
    </xf>
    <xf numFmtId="0" fontId="11" fillId="3" borderId="3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wrapText="1"/>
    </xf>
    <xf numFmtId="0" fontId="11" fillId="6" borderId="7" xfId="0" applyFont="1" applyFill="1" applyBorder="1" applyAlignment="1">
      <alignment horizontal="center" wrapText="1"/>
    </xf>
    <xf numFmtId="0" fontId="11" fillId="8" borderId="3" xfId="0" applyFont="1" applyFill="1" applyBorder="1" applyAlignment="1">
      <alignment horizontal="center" wrapText="1"/>
    </xf>
    <xf numFmtId="0" fontId="11" fillId="9" borderId="7" xfId="0" applyFont="1" applyFill="1" applyBorder="1" applyAlignment="1">
      <alignment horizontal="center" wrapText="1"/>
    </xf>
    <xf numFmtId="0" fontId="11" fillId="7" borderId="3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10" borderId="7" xfId="0" applyFont="1" applyFill="1" applyBorder="1" applyAlignment="1">
      <alignment horizontal="center" wrapText="1"/>
    </xf>
    <xf numFmtId="0" fontId="11" fillId="0" borderId="8" xfId="0" applyFont="1" applyBorder="1"/>
    <xf numFmtId="0" fontId="11" fillId="0" borderId="0" xfId="0" applyFont="1"/>
    <xf numFmtId="0" fontId="5" fillId="9" borderId="0" xfId="0" applyFont="1" applyFill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1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/>
    <xf numFmtId="0" fontId="0" fillId="0" borderId="0" xfId="0" applyAlignment="1"/>
    <xf numFmtId="40" fontId="1" fillId="4" borderId="0" xfId="0" applyNumberFormat="1" applyFont="1" applyFill="1" applyBorder="1"/>
    <xf numFmtId="166" fontId="0" fillId="5" borderId="0" xfId="0" applyNumberFormat="1" applyFill="1" applyBorder="1"/>
    <xf numFmtId="166" fontId="0" fillId="6" borderId="0" xfId="0" applyNumberFormat="1" applyFill="1" applyBorder="1"/>
    <xf numFmtId="166" fontId="0" fillId="2" borderId="0" xfId="0" applyNumberFormat="1" applyFill="1" applyBorder="1"/>
    <xf numFmtId="40" fontId="1" fillId="4" borderId="7" xfId="0" applyNumberFormat="1" applyFont="1" applyFill="1" applyBorder="1"/>
    <xf numFmtId="40" fontId="1" fillId="14" borderId="6" xfId="0" applyNumberFormat="1" applyFont="1" applyFill="1" applyBorder="1"/>
    <xf numFmtId="0" fontId="6" fillId="0" borderId="0" xfId="0" applyFont="1"/>
    <xf numFmtId="38" fontId="6" fillId="7" borderId="1" xfId="0" applyNumberFormat="1" applyFont="1" applyFill="1" applyBorder="1"/>
    <xf numFmtId="0" fontId="6" fillId="0" borderId="10" xfId="0" applyFont="1" applyBorder="1" applyAlignment="1">
      <alignment horizontal="center"/>
    </xf>
    <xf numFmtId="0" fontId="1" fillId="0" borderId="7" xfId="0" applyFont="1" applyFill="1" applyBorder="1"/>
    <xf numFmtId="165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25" xfId="0" applyFont="1" applyBorder="1"/>
    <xf numFmtId="38" fontId="6" fillId="4" borderId="25" xfId="0" applyNumberFormat="1" applyFont="1" applyFill="1" applyBorder="1"/>
    <xf numFmtId="164" fontId="6" fillId="4" borderId="25" xfId="0" applyNumberFormat="1" applyFont="1" applyFill="1" applyBorder="1"/>
    <xf numFmtId="38" fontId="6" fillId="5" borderId="25" xfId="0" applyNumberFormat="1" applyFont="1" applyFill="1" applyBorder="1"/>
    <xf numFmtId="38" fontId="6" fillId="6" borderId="25" xfId="0" applyNumberFormat="1" applyFont="1" applyFill="1" applyBorder="1"/>
    <xf numFmtId="38" fontId="6" fillId="9" borderId="25" xfId="0" applyNumberFormat="1" applyFont="1" applyFill="1" applyBorder="1"/>
    <xf numFmtId="164" fontId="6" fillId="9" borderId="25" xfId="0" applyNumberFormat="1" applyFont="1" applyFill="1" applyBorder="1"/>
    <xf numFmtId="38" fontId="6" fillId="7" borderId="27" xfId="0" applyNumberFormat="1" applyFont="1" applyFill="1" applyBorder="1"/>
    <xf numFmtId="38" fontId="6" fillId="2" borderId="25" xfId="0" applyNumberFormat="1" applyFont="1" applyFill="1" applyBorder="1"/>
    <xf numFmtId="164" fontId="6" fillId="10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1" fillId="0" borderId="25" xfId="0" applyFont="1" applyBorder="1"/>
    <xf numFmtId="4" fontId="1" fillId="14" borderId="26" xfId="0" applyNumberFormat="1" applyFont="1" applyFill="1" applyBorder="1"/>
    <xf numFmtId="40" fontId="0" fillId="4" borderId="25" xfId="0" applyNumberFormat="1" applyFill="1" applyBorder="1"/>
    <xf numFmtId="164" fontId="0" fillId="4" borderId="25" xfId="0" applyNumberFormat="1" applyFill="1" applyBorder="1"/>
    <xf numFmtId="40" fontId="0" fillId="5" borderId="25" xfId="0" applyNumberFormat="1" applyFill="1" applyBorder="1"/>
    <xf numFmtId="40" fontId="0" fillId="6" borderId="25" xfId="0" applyNumberFormat="1" applyFill="1" applyBorder="1"/>
    <xf numFmtId="40" fontId="0" fillId="9" borderId="25" xfId="0" applyNumberFormat="1" applyFill="1" applyBorder="1"/>
    <xf numFmtId="164" fontId="0" fillId="9" borderId="25" xfId="0" applyNumberFormat="1" applyFill="1" applyBorder="1"/>
    <xf numFmtId="40" fontId="0" fillId="7" borderId="27" xfId="0" applyNumberFormat="1" applyFill="1" applyBorder="1"/>
    <xf numFmtId="40" fontId="0" fillId="2" borderId="25" xfId="0" applyNumberFormat="1" applyFill="1" applyBorder="1"/>
    <xf numFmtId="164" fontId="0" fillId="10" borderId="25" xfId="0" applyNumberFormat="1" applyFill="1" applyBorder="1"/>
    <xf numFmtId="0" fontId="1" fillId="0" borderId="26" xfId="0" applyFont="1" applyBorder="1" applyAlignment="1">
      <alignment horizontal="center"/>
    </xf>
    <xf numFmtId="0" fontId="1" fillId="0" borderId="18" xfId="0" applyFont="1" applyBorder="1"/>
    <xf numFmtId="3" fontId="1" fillId="14" borderId="6" xfId="0" applyNumberFormat="1" applyFont="1" applyFill="1" applyBorder="1"/>
    <xf numFmtId="38" fontId="0" fillId="4" borderId="18" xfId="0" applyNumberFormat="1" applyFill="1" applyBorder="1"/>
    <xf numFmtId="164" fontId="0" fillId="4" borderId="18" xfId="0" applyNumberFormat="1" applyFill="1" applyBorder="1"/>
    <xf numFmtId="38" fontId="0" fillId="5" borderId="18" xfId="0" applyNumberFormat="1" applyFill="1" applyBorder="1"/>
    <xf numFmtId="38" fontId="0" fillId="6" borderId="18" xfId="0" applyNumberFormat="1" applyFill="1" applyBorder="1"/>
    <xf numFmtId="38" fontId="0" fillId="9" borderId="18" xfId="0" applyNumberFormat="1" applyFill="1" applyBorder="1"/>
    <xf numFmtId="164" fontId="0" fillId="9" borderId="18" xfId="0" applyNumberFormat="1" applyFill="1" applyBorder="1"/>
    <xf numFmtId="38" fontId="0" fillId="7" borderId="5" xfId="0" applyNumberFormat="1" applyFill="1" applyBorder="1"/>
    <xf numFmtId="38" fontId="0" fillId="2" borderId="18" xfId="0" applyNumberFormat="1" applyFill="1" applyBorder="1"/>
    <xf numFmtId="164" fontId="0" fillId="10" borderId="18" xfId="0" applyNumberFormat="1" applyFill="1" applyBorder="1"/>
    <xf numFmtId="0" fontId="1" fillId="0" borderId="9" xfId="0" applyFont="1" applyBorder="1" applyAlignment="1">
      <alignment horizontal="center"/>
    </xf>
    <xf numFmtId="40" fontId="0" fillId="4" borderId="18" xfId="0" applyNumberFormat="1" applyFill="1" applyBorder="1"/>
    <xf numFmtId="166" fontId="0" fillId="5" borderId="18" xfId="0" applyNumberFormat="1" applyFill="1" applyBorder="1"/>
    <xf numFmtId="166" fontId="0" fillId="6" borderId="18" xfId="0" applyNumberFormat="1" applyFill="1" applyBorder="1"/>
    <xf numFmtId="166" fontId="0" fillId="9" borderId="18" xfId="0" applyNumberFormat="1" applyFill="1" applyBorder="1"/>
    <xf numFmtId="166" fontId="0" fillId="7" borderId="5" xfId="0" applyNumberFormat="1" applyFill="1" applyBorder="1"/>
    <xf numFmtId="166" fontId="0" fillId="2" borderId="18" xfId="0" applyNumberFormat="1" applyFill="1" applyBorder="1"/>
    <xf numFmtId="166" fontId="1" fillId="8" borderId="3" xfId="0" applyNumberFormat="1" applyFont="1" applyFill="1" applyBorder="1"/>
    <xf numFmtId="40" fontId="4" fillId="4" borderId="5" xfId="0" applyNumberFormat="1" applyFont="1" applyFill="1" applyBorder="1"/>
    <xf numFmtId="40" fontId="4" fillId="4" borderId="1" xfId="0" applyNumberFormat="1" applyFont="1" applyFill="1" applyBorder="1"/>
    <xf numFmtId="40" fontId="1" fillId="4" borderId="1" xfId="0" applyNumberFormat="1" applyFont="1" applyFill="1" applyBorder="1"/>
    <xf numFmtId="40" fontId="1" fillId="4" borderId="3" xfId="0" applyNumberFormat="1" applyFont="1" applyFill="1" applyBorder="1"/>
    <xf numFmtId="0" fontId="6" fillId="4" borderId="0" xfId="0" applyFont="1" applyFill="1" applyBorder="1" applyAlignment="1">
      <alignment wrapText="1"/>
    </xf>
    <xf numFmtId="40" fontId="4" fillId="4" borderId="0" xfId="0" applyNumberFormat="1" applyFont="1" applyFill="1" applyBorder="1"/>
    <xf numFmtId="40" fontId="8" fillId="14" borderId="9" xfId="0" applyNumberFormat="1" applyFont="1" applyFill="1" applyBorder="1"/>
    <xf numFmtId="40" fontId="8" fillId="4" borderId="5" xfId="0" applyNumberFormat="1" applyFont="1" applyFill="1" applyBorder="1"/>
    <xf numFmtId="40" fontId="8" fillId="4" borderId="0" xfId="0" applyNumberFormat="1" applyFont="1" applyFill="1" applyBorder="1"/>
    <xf numFmtId="164" fontId="8" fillId="4" borderId="0" xfId="0" applyNumberFormat="1" applyFont="1" applyFill="1"/>
    <xf numFmtId="166" fontId="8" fillId="14" borderId="1" xfId="0" applyNumberFormat="1" applyFont="1" applyFill="1" applyBorder="1"/>
    <xf numFmtId="40" fontId="8" fillId="14" borderId="10" xfId="0" applyNumberFormat="1" applyFont="1" applyFill="1" applyBorder="1"/>
    <xf numFmtId="40" fontId="8" fillId="4" borderId="1" xfId="0" applyNumberFormat="1" applyFont="1" applyFill="1" applyBorder="1"/>
    <xf numFmtId="40" fontId="9" fillId="14" borderId="10" xfId="0" applyNumberFormat="1" applyFont="1" applyFill="1" applyBorder="1"/>
    <xf numFmtId="40" fontId="9" fillId="4" borderId="1" xfId="0" applyNumberFormat="1" applyFont="1" applyFill="1" applyBorder="1"/>
    <xf numFmtId="40" fontId="9" fillId="4" borderId="0" xfId="0" applyNumberFormat="1" applyFont="1" applyFill="1" applyBorder="1"/>
    <xf numFmtId="164" fontId="9" fillId="4" borderId="0" xfId="0" applyNumberFormat="1" applyFont="1" applyFill="1"/>
    <xf numFmtId="166" fontId="9" fillId="14" borderId="1" xfId="0" applyNumberFormat="1" applyFont="1" applyFill="1" applyBorder="1"/>
    <xf numFmtId="40" fontId="9" fillId="14" borderId="8" xfId="0" applyNumberFormat="1" applyFont="1" applyFill="1" applyBorder="1"/>
    <xf numFmtId="40" fontId="9" fillId="4" borderId="3" xfId="0" applyNumberFormat="1" applyFont="1" applyFill="1" applyBorder="1"/>
    <xf numFmtId="40" fontId="9" fillId="4" borderId="7" xfId="0" applyNumberFormat="1" applyFont="1" applyFill="1" applyBorder="1"/>
    <xf numFmtId="164" fontId="9" fillId="4" borderId="7" xfId="0" applyNumberFormat="1" applyFont="1" applyFill="1" applyBorder="1"/>
    <xf numFmtId="166" fontId="9" fillId="14" borderId="3" xfId="0" applyNumberFormat="1" applyFont="1" applyFill="1" applyBorder="1"/>
    <xf numFmtId="164" fontId="8" fillId="4" borderId="5" xfId="0" applyNumberFormat="1" applyFont="1" applyFill="1" applyBorder="1"/>
    <xf numFmtId="164" fontId="8" fillId="4" borderId="1" xfId="0" applyNumberFormat="1" applyFont="1" applyFill="1" applyBorder="1"/>
    <xf numFmtId="164" fontId="8" fillId="4" borderId="0" xfId="0" applyNumberFormat="1" applyFont="1" applyFill="1" applyBorder="1"/>
    <xf numFmtId="164" fontId="9" fillId="4" borderId="1" xfId="0" applyNumberFormat="1" applyFont="1" applyFill="1" applyBorder="1"/>
    <xf numFmtId="164" fontId="9" fillId="4" borderId="0" xfId="0" applyNumberFormat="1" applyFont="1" applyFill="1" applyBorder="1"/>
    <xf numFmtId="164" fontId="9" fillId="4" borderId="3" xfId="0" applyNumberFormat="1" applyFont="1" applyFill="1" applyBorder="1"/>
    <xf numFmtId="2" fontId="4" fillId="14" borderId="10" xfId="0" applyNumberFormat="1" applyFont="1" applyFill="1" applyBorder="1"/>
    <xf numFmtId="2" fontId="1" fillId="14" borderId="10" xfId="0" applyNumberFormat="1" applyFont="1" applyFill="1" applyBorder="1"/>
    <xf numFmtId="2" fontId="1" fillId="14" borderId="8" xfId="0" applyNumberFormat="1" applyFont="1" applyFill="1" applyBorder="1"/>
    <xf numFmtId="40" fontId="4" fillId="14" borderId="9" xfId="0" applyNumberFormat="1" applyFont="1" applyFill="1" applyBorder="1" applyAlignment="1">
      <alignment horizontal="right"/>
    </xf>
    <xf numFmtId="164" fontId="4" fillId="4" borderId="0" xfId="0" applyNumberFormat="1" applyFont="1" applyFill="1" applyBorder="1"/>
    <xf numFmtId="40" fontId="4" fillId="14" borderId="10" xfId="0" applyNumberFormat="1" applyFont="1" applyFill="1" applyBorder="1" applyAlignment="1">
      <alignment horizontal="right"/>
    </xf>
    <xf numFmtId="40" fontId="4" fillId="4" borderId="18" xfId="0" applyNumberFormat="1" applyFont="1" applyFill="1" applyBorder="1"/>
    <xf numFmtId="164" fontId="4" fillId="4" borderId="18" xfId="0" applyNumberFormat="1" applyFont="1" applyFill="1" applyBorder="1"/>
    <xf numFmtId="40" fontId="1" fillId="14" borderId="10" xfId="0" applyNumberFormat="1" applyFont="1" applyFill="1" applyBorder="1" applyAlignment="1">
      <alignment horizontal="right"/>
    </xf>
    <xf numFmtId="164" fontId="1" fillId="4" borderId="0" xfId="0" applyNumberFormat="1" applyFont="1" applyFill="1" applyBorder="1"/>
    <xf numFmtId="164" fontId="1" fillId="9" borderId="0" xfId="0" applyNumberFormat="1" applyFont="1" applyFill="1" applyBorder="1"/>
    <xf numFmtId="164" fontId="1" fillId="9" borderId="25" xfId="0" applyNumberFormat="1" applyFont="1" applyFill="1" applyBorder="1"/>
    <xf numFmtId="40" fontId="1" fillId="14" borderId="8" xfId="0" applyNumberFormat="1" applyFont="1" applyFill="1" applyBorder="1" applyAlignment="1">
      <alignment horizontal="right"/>
    </xf>
    <xf numFmtId="164" fontId="1" fillId="4" borderId="7" xfId="0" applyNumberFormat="1" applyFont="1" applyFill="1" applyBorder="1"/>
    <xf numFmtId="164" fontId="8" fillId="4" borderId="18" xfId="0" applyNumberFormat="1" applyFont="1" applyFill="1" applyBorder="1"/>
    <xf numFmtId="164" fontId="4" fillId="4" borderId="19" xfId="0" applyNumberFormat="1" applyFont="1" applyFill="1" applyBorder="1"/>
    <xf numFmtId="164" fontId="4" fillId="4" borderId="2" xfId="0" applyNumberFormat="1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1" fillId="4" borderId="2" xfId="0" applyNumberFormat="1" applyFont="1" applyFill="1" applyBorder="1"/>
    <xf numFmtId="164" fontId="1" fillId="4" borderId="4" xfId="0" applyNumberFormat="1" applyFont="1" applyFill="1" applyBorder="1"/>
    <xf numFmtId="164" fontId="14" fillId="14" borderId="14" xfId="0" applyNumberFormat="1" applyFont="1" applyFill="1" applyBorder="1"/>
    <xf numFmtId="164" fontId="15" fillId="14" borderId="14" xfId="0" applyNumberFormat="1" applyFont="1" applyFill="1" applyBorder="1"/>
    <xf numFmtId="166" fontId="0" fillId="0" borderId="0" xfId="0" applyNumberFormat="1"/>
    <xf numFmtId="166" fontId="0" fillId="0" borderId="7" xfId="0" applyNumberFormat="1" applyBorder="1"/>
    <xf numFmtId="164" fontId="0" fillId="0" borderId="0" xfId="0" applyNumberFormat="1"/>
    <xf numFmtId="164" fontId="0" fillId="0" borderId="7" xfId="0" applyNumberFormat="1" applyBorder="1"/>
    <xf numFmtId="164" fontId="6" fillId="4" borderId="0" xfId="0" applyNumberFormat="1" applyFont="1" applyFill="1" applyAlignment="1">
      <alignment wrapText="1"/>
    </xf>
    <xf numFmtId="164" fontId="5" fillId="4" borderId="7" xfId="0" applyNumberFormat="1" applyFont="1" applyFill="1" applyBorder="1" applyAlignment="1">
      <alignment horizontal="center" wrapText="1"/>
    </xf>
    <xf numFmtId="0" fontId="16" fillId="0" borderId="0" xfId="0" applyFont="1"/>
    <xf numFmtId="168" fontId="1" fillId="14" borderId="26" xfId="0" applyNumberFormat="1" applyFont="1" applyFill="1" applyBorder="1"/>
    <xf numFmtId="168" fontId="1" fillId="4" borderId="25" xfId="0" applyNumberFormat="1" applyFont="1" applyFill="1" applyBorder="1"/>
    <xf numFmtId="168" fontId="1" fillId="5" borderId="25" xfId="0" applyNumberFormat="1" applyFont="1" applyFill="1" applyBorder="1"/>
    <xf numFmtId="168" fontId="1" fillId="6" borderId="25" xfId="0" applyNumberFormat="1" applyFont="1" applyFill="1" applyBorder="1"/>
    <xf numFmtId="0" fontId="16" fillId="0" borderId="28" xfId="0" applyFont="1" applyBorder="1"/>
    <xf numFmtId="167" fontId="1" fillId="5" borderId="0" xfId="0" applyNumberFormat="1" applyFont="1" applyFill="1" applyBorder="1"/>
    <xf numFmtId="167" fontId="1" fillId="6" borderId="0" xfId="0" applyNumberFormat="1" applyFont="1" applyFill="1" applyBorder="1"/>
    <xf numFmtId="164" fontId="4" fillId="4" borderId="5" xfId="0" applyNumberFormat="1" applyFont="1" applyFill="1" applyBorder="1"/>
    <xf numFmtId="164" fontId="4" fillId="4" borderId="1" xfId="0" applyNumberFormat="1" applyFont="1" applyFill="1" applyBorder="1"/>
    <xf numFmtId="164" fontId="1" fillId="4" borderId="1" xfId="0" applyNumberFormat="1" applyFont="1" applyFill="1" applyBorder="1"/>
    <xf numFmtId="164" fontId="1" fillId="4" borderId="3" xfId="0" applyNumberFormat="1" applyFont="1" applyFill="1" applyBorder="1"/>
    <xf numFmtId="167" fontId="1" fillId="14" borderId="10" xfId="0" applyNumberFormat="1" applyFont="1" applyFill="1" applyBorder="1"/>
    <xf numFmtId="167" fontId="1" fillId="4" borderId="0" xfId="0" applyNumberFormat="1" applyFont="1" applyFill="1" applyBorder="1"/>
    <xf numFmtId="0" fontId="16" fillId="0" borderId="0" xfId="0" applyFont="1" applyBorder="1"/>
    <xf numFmtId="0" fontId="6" fillId="0" borderId="0" xfId="0" applyFont="1" applyBorder="1"/>
    <xf numFmtId="3" fontId="6" fillId="14" borderId="10" xfId="0" applyNumberFormat="1" applyFont="1" applyFill="1" applyBorder="1"/>
    <xf numFmtId="38" fontId="6" fillId="4" borderId="0" xfId="0" applyNumberFormat="1" applyFont="1" applyFill="1" applyBorder="1"/>
    <xf numFmtId="164" fontId="6" fillId="4" borderId="0" xfId="0" applyNumberFormat="1" applyFont="1" applyFill="1" applyBorder="1"/>
    <xf numFmtId="38" fontId="6" fillId="5" borderId="0" xfId="0" applyNumberFormat="1" applyFont="1" applyFill="1" applyBorder="1"/>
    <xf numFmtId="38" fontId="6" fillId="6" borderId="0" xfId="0" applyNumberFormat="1" applyFont="1" applyFill="1" applyBorder="1"/>
    <xf numFmtId="38" fontId="6" fillId="9" borderId="0" xfId="0" applyNumberFormat="1" applyFont="1" applyFill="1" applyBorder="1"/>
    <xf numFmtId="164" fontId="6" fillId="9" borderId="0" xfId="0" applyNumberFormat="1" applyFont="1" applyFill="1" applyBorder="1"/>
    <xf numFmtId="38" fontId="6" fillId="2" borderId="0" xfId="0" applyNumberFormat="1" applyFont="1" applyFill="1" applyBorder="1"/>
    <xf numFmtId="164" fontId="6" fillId="10" borderId="0" xfId="0" applyNumberFormat="1" applyFont="1" applyFill="1" applyBorder="1"/>
    <xf numFmtId="0" fontId="6" fillId="14" borderId="1" xfId="0" applyFont="1" applyFill="1" applyBorder="1" applyAlignment="1">
      <alignment wrapText="1"/>
    </xf>
    <xf numFmtId="0" fontId="5" fillId="14" borderId="3" xfId="0" applyFont="1" applyFill="1" applyBorder="1" applyAlignment="1">
      <alignment horizontal="center" wrapText="1"/>
    </xf>
    <xf numFmtId="0" fontId="6" fillId="14" borderId="9" xfId="0" applyFont="1" applyFill="1" applyBorder="1" applyAlignment="1">
      <alignment wrapText="1"/>
    </xf>
    <xf numFmtId="0" fontId="5" fillId="14" borderId="7" xfId="0" applyFont="1" applyFill="1" applyBorder="1" applyAlignment="1">
      <alignment horizontal="center" wrapText="1"/>
    </xf>
    <xf numFmtId="0" fontId="5" fillId="14" borderId="8" xfId="0" applyFont="1" applyFill="1" applyBorder="1" applyAlignment="1">
      <alignment horizontal="center" wrapText="1"/>
    </xf>
    <xf numFmtId="40" fontId="6" fillId="14" borderId="1" xfId="0" applyNumberFormat="1" applyFont="1" applyFill="1" applyBorder="1" applyAlignment="1">
      <alignment wrapText="1"/>
    </xf>
    <xf numFmtId="40" fontId="5" fillId="14" borderId="3" xfId="0" applyNumberFormat="1" applyFont="1" applyFill="1" applyBorder="1" applyAlignment="1">
      <alignment horizontal="center" wrapText="1"/>
    </xf>
    <xf numFmtId="0" fontId="17" fillId="0" borderId="0" xfId="0" applyFont="1" applyBorder="1"/>
    <xf numFmtId="0" fontId="17" fillId="0" borderId="25" xfId="0" applyFont="1" applyBorder="1"/>
    <xf numFmtId="167" fontId="1" fillId="9" borderId="0" xfId="0" applyNumberFormat="1" applyFont="1" applyFill="1" applyBorder="1"/>
    <xf numFmtId="167" fontId="1" fillId="7" borderId="1" xfId="0" applyNumberFormat="1" applyFont="1" applyFill="1" applyBorder="1"/>
    <xf numFmtId="167" fontId="1" fillId="2" borderId="0" xfId="0" applyNumberFormat="1" applyFont="1" applyFill="1" applyBorder="1"/>
    <xf numFmtId="164" fontId="1" fillId="10" borderId="0" xfId="0" applyNumberFormat="1" applyFont="1" applyFill="1" applyBorder="1"/>
    <xf numFmtId="168" fontId="1" fillId="9" borderId="25" xfId="0" applyNumberFormat="1" applyFont="1" applyFill="1" applyBorder="1"/>
    <xf numFmtId="169" fontId="1" fillId="7" borderId="27" xfId="0" applyNumberFormat="1" applyFont="1" applyFill="1" applyBorder="1"/>
    <xf numFmtId="169" fontId="1" fillId="2" borderId="25" xfId="0" applyNumberFormat="1" applyFont="1" applyFill="1" applyBorder="1"/>
    <xf numFmtId="164" fontId="1" fillId="10" borderId="25" xfId="0" applyNumberFormat="1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4" fillId="0" borderId="17" xfId="0" applyFont="1" applyBorder="1" applyAlignment="1">
      <alignment horizontal="center"/>
    </xf>
    <xf numFmtId="0" fontId="6" fillId="3" borderId="20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wrapText="1"/>
    </xf>
    <xf numFmtId="0" fontId="5" fillId="8" borderId="20" xfId="0" applyFont="1" applyFill="1" applyBorder="1" applyAlignment="1">
      <alignment horizontal="center" wrapText="1"/>
    </xf>
    <xf numFmtId="0" fontId="5" fillId="9" borderId="17" xfId="0" applyFont="1" applyFill="1" applyBorder="1" applyAlignment="1">
      <alignment horizontal="center" wrapText="1"/>
    </xf>
    <xf numFmtId="0" fontId="5" fillId="7" borderId="20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10" borderId="17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7" xfId="0" applyFont="1" applyBorder="1"/>
    <xf numFmtId="40" fontId="4" fillId="14" borderId="8" xfId="0" applyNumberFormat="1" applyFont="1" applyFill="1" applyBorder="1"/>
    <xf numFmtId="40" fontId="4" fillId="4" borderId="3" xfId="0" applyNumberFormat="1" applyFont="1" applyFill="1" applyBorder="1"/>
    <xf numFmtId="40" fontId="4" fillId="4" borderId="7" xfId="0" applyNumberFormat="1" applyFont="1" applyFill="1" applyBorder="1"/>
    <xf numFmtId="164" fontId="4" fillId="4" borderId="7" xfId="0" applyNumberFormat="1" applyFont="1" applyFill="1" applyBorder="1"/>
    <xf numFmtId="166" fontId="4" fillId="14" borderId="3" xfId="0" applyNumberFormat="1" applyFont="1" applyFill="1" applyBorder="1"/>
    <xf numFmtId="0" fontId="6" fillId="4" borderId="5" xfId="0" applyFont="1" applyFill="1" applyBorder="1" applyAlignment="1">
      <alignment wrapText="1"/>
    </xf>
    <xf numFmtId="40" fontId="0" fillId="4" borderId="1" xfId="0" applyNumberFormat="1" applyFill="1" applyBorder="1"/>
    <xf numFmtId="40" fontId="0" fillId="4" borderId="3" xfId="0" applyNumberFormat="1" applyFill="1" applyBorder="1"/>
    <xf numFmtId="0" fontId="6" fillId="3" borderId="5" xfId="0" applyFont="1" applyFill="1" applyBorder="1" applyAlignment="1">
      <alignment wrapText="1"/>
    </xf>
    <xf numFmtId="0" fontId="6" fillId="3" borderId="18" xfId="0" applyFont="1" applyFill="1" applyBorder="1" applyAlignment="1">
      <alignment wrapText="1"/>
    </xf>
    <xf numFmtId="0" fontId="6" fillId="3" borderId="19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40" fontId="4" fillId="3" borderId="0" xfId="0" applyNumberFormat="1" applyFont="1" applyFill="1" applyBorder="1" applyAlignment="1">
      <alignment horizontal="right"/>
    </xf>
    <xf numFmtId="40" fontId="4" fillId="3" borderId="0" xfId="0" applyNumberFormat="1" applyFont="1" applyFill="1" applyBorder="1"/>
    <xf numFmtId="164" fontId="4" fillId="3" borderId="0" xfId="0" applyNumberFormat="1" applyFont="1" applyFill="1" applyBorder="1"/>
    <xf numFmtId="40" fontId="4" fillId="3" borderId="7" xfId="0" applyNumberFormat="1" applyFont="1" applyFill="1" applyBorder="1" applyAlignment="1">
      <alignment horizontal="right"/>
    </xf>
    <xf numFmtId="40" fontId="4" fillId="3" borderId="7" xfId="0" applyNumberFormat="1" applyFont="1" applyFill="1" applyBorder="1"/>
    <xf numFmtId="164" fontId="4" fillId="3" borderId="7" xfId="0" applyNumberFormat="1" applyFont="1" applyFill="1" applyBorder="1"/>
    <xf numFmtId="40" fontId="1" fillId="3" borderId="0" xfId="0" applyNumberFormat="1" applyFont="1" applyFill="1" applyBorder="1" applyAlignment="1">
      <alignment horizontal="right"/>
    </xf>
    <xf numFmtId="40" fontId="1" fillId="3" borderId="0" xfId="0" applyNumberFormat="1" applyFont="1" applyFill="1" applyBorder="1"/>
    <xf numFmtId="164" fontId="1" fillId="3" borderId="0" xfId="0" applyNumberFormat="1" applyFont="1" applyFill="1" applyBorder="1"/>
    <xf numFmtId="40" fontId="1" fillId="3" borderId="7" xfId="0" applyNumberFormat="1" applyFont="1" applyFill="1" applyBorder="1" applyAlignment="1">
      <alignment horizontal="right"/>
    </xf>
    <xf numFmtId="40" fontId="1" fillId="3" borderId="7" xfId="0" applyNumberFormat="1" applyFont="1" applyFill="1" applyBorder="1"/>
    <xf numFmtId="164" fontId="1" fillId="3" borderId="7" xfId="0" applyNumberFormat="1" applyFont="1" applyFill="1" applyBorder="1"/>
    <xf numFmtId="0" fontId="6" fillId="8" borderId="5" xfId="0" applyFont="1" applyFill="1" applyBorder="1" applyAlignment="1">
      <alignment wrapText="1"/>
    </xf>
    <xf numFmtId="0" fontId="6" fillId="8" borderId="0" xfId="0" applyFont="1" applyFill="1" applyAlignment="1">
      <alignment wrapText="1"/>
    </xf>
    <xf numFmtId="0" fontId="5" fillId="8" borderId="7" xfId="0" applyFont="1" applyFill="1" applyBorder="1" applyAlignment="1">
      <alignment horizontal="center" wrapText="1"/>
    </xf>
    <xf numFmtId="166" fontId="4" fillId="8" borderId="5" xfId="0" applyNumberFormat="1" applyFont="1" applyFill="1" applyBorder="1"/>
    <xf numFmtId="164" fontId="4" fillId="8" borderId="19" xfId="0" applyNumberFormat="1" applyFont="1" applyFill="1" applyBorder="1"/>
    <xf numFmtId="166" fontId="4" fillId="8" borderId="1" xfId="0" applyNumberFormat="1" applyFont="1" applyFill="1" applyBorder="1"/>
    <xf numFmtId="164" fontId="4" fillId="8" borderId="2" xfId="0" applyNumberFormat="1" applyFont="1" applyFill="1" applyBorder="1"/>
    <xf numFmtId="166" fontId="4" fillId="8" borderId="3" xfId="0" applyNumberFormat="1" applyFont="1" applyFill="1" applyBorder="1"/>
    <xf numFmtId="164" fontId="4" fillId="8" borderId="4" xfId="0" applyNumberFormat="1" applyFont="1" applyFill="1" applyBorder="1"/>
    <xf numFmtId="164" fontId="0" fillId="8" borderId="2" xfId="0" applyNumberFormat="1" applyFill="1" applyBorder="1"/>
    <xf numFmtId="166" fontId="0" fillId="8" borderId="3" xfId="0" applyNumberFormat="1" applyFill="1" applyBorder="1"/>
    <xf numFmtId="164" fontId="0" fillId="8" borderId="4" xfId="0" applyNumberFormat="1" applyFill="1" applyBorder="1"/>
    <xf numFmtId="0" fontId="6" fillId="8" borderId="19" xfId="0" applyFont="1" applyFill="1" applyBorder="1" applyAlignment="1">
      <alignment wrapText="1"/>
    </xf>
    <xf numFmtId="0" fontId="5" fillId="8" borderId="4" xfId="0" applyFont="1" applyFill="1" applyBorder="1" applyAlignment="1">
      <alignment horizontal="center" wrapText="1"/>
    </xf>
    <xf numFmtId="164" fontId="9" fillId="8" borderId="7" xfId="0" applyNumberFormat="1" applyFont="1" applyFill="1" applyBorder="1"/>
    <xf numFmtId="40" fontId="8" fillId="3" borderId="0" xfId="0" applyNumberFormat="1" applyFont="1" applyFill="1" applyBorder="1" applyAlignment="1">
      <alignment horizontal="right"/>
    </xf>
    <xf numFmtId="40" fontId="8" fillId="3" borderId="0" xfId="0" applyNumberFormat="1" applyFont="1" applyFill="1" applyBorder="1"/>
    <xf numFmtId="164" fontId="8" fillId="3" borderId="0" xfId="0" applyNumberFormat="1" applyFont="1" applyFill="1" applyBorder="1"/>
    <xf numFmtId="40" fontId="9" fillId="3" borderId="0" xfId="0" applyNumberFormat="1" applyFont="1" applyFill="1" applyBorder="1" applyAlignment="1">
      <alignment horizontal="right"/>
    </xf>
    <xf numFmtId="40" fontId="9" fillId="3" borderId="0" xfId="0" applyNumberFormat="1" applyFont="1" applyFill="1" applyBorder="1"/>
    <xf numFmtId="164" fontId="9" fillId="3" borderId="0" xfId="0" applyNumberFormat="1" applyFont="1" applyFill="1" applyBorder="1"/>
    <xf numFmtId="40" fontId="9" fillId="3" borderId="7" xfId="0" applyNumberFormat="1" applyFont="1" applyFill="1" applyBorder="1" applyAlignment="1">
      <alignment horizontal="right"/>
    </xf>
    <xf numFmtId="40" fontId="9" fillId="3" borderId="7" xfId="0" applyNumberFormat="1" applyFont="1" applyFill="1" applyBorder="1"/>
    <xf numFmtId="164" fontId="9" fillId="3" borderId="7" xfId="0" applyNumberFormat="1" applyFont="1" applyFill="1" applyBorder="1"/>
    <xf numFmtId="166" fontId="4" fillId="8" borderId="7" xfId="0" applyNumberFormat="1" applyFont="1" applyFill="1" applyBorder="1"/>
    <xf numFmtId="40" fontId="8" fillId="14" borderId="8" xfId="0" applyNumberFormat="1" applyFont="1" applyFill="1" applyBorder="1"/>
    <xf numFmtId="40" fontId="8" fillId="3" borderId="7" xfId="0" applyNumberFormat="1" applyFont="1" applyFill="1" applyBorder="1" applyAlignment="1">
      <alignment horizontal="right"/>
    </xf>
    <xf numFmtId="40" fontId="8" fillId="3" borderId="7" xfId="0" applyNumberFormat="1" applyFont="1" applyFill="1" applyBorder="1"/>
    <xf numFmtId="164" fontId="8" fillId="3" borderId="7" xfId="0" applyNumberFormat="1" applyFont="1" applyFill="1" applyBorder="1"/>
    <xf numFmtId="40" fontId="8" fillId="4" borderId="3" xfId="0" applyNumberFormat="1" applyFont="1" applyFill="1" applyBorder="1"/>
    <xf numFmtId="40" fontId="8" fillId="4" borderId="7" xfId="0" applyNumberFormat="1" applyFont="1" applyFill="1" applyBorder="1"/>
    <xf numFmtId="164" fontId="8" fillId="4" borderId="7" xfId="0" applyNumberFormat="1" applyFont="1" applyFill="1" applyBorder="1"/>
    <xf numFmtId="166" fontId="8" fillId="14" borderId="3" xfId="0" applyNumberFormat="1" applyFont="1" applyFill="1" applyBorder="1"/>
    <xf numFmtId="164" fontId="8" fillId="8" borderId="7" xfId="0" applyNumberFormat="1" applyFont="1" applyFill="1" applyBorder="1"/>
    <xf numFmtId="164" fontId="9" fillId="8" borderId="0" xfId="0" applyNumberFormat="1" applyFont="1" applyFill="1" applyBorder="1"/>
    <xf numFmtId="40" fontId="4" fillId="14" borderId="3" xfId="0" applyNumberFormat="1" applyFont="1" applyFill="1" applyBorder="1"/>
    <xf numFmtId="164" fontId="8" fillId="4" borderId="3" xfId="0" applyNumberFormat="1" applyFont="1" applyFill="1" applyBorder="1"/>
    <xf numFmtId="0" fontId="6" fillId="8" borderId="18" xfId="0" applyFont="1" applyFill="1" applyBorder="1" applyAlignment="1">
      <alignment wrapText="1"/>
    </xf>
    <xf numFmtId="166" fontId="4" fillId="8" borderId="0" xfId="0" applyNumberFormat="1" applyFont="1" applyFill="1" applyBorder="1"/>
    <xf numFmtId="166" fontId="8" fillId="8" borderId="1" xfId="0" applyNumberFormat="1" applyFont="1" applyFill="1" applyBorder="1"/>
    <xf numFmtId="164" fontId="8" fillId="8" borderId="0" xfId="0" applyNumberFormat="1" applyFont="1" applyFill="1" applyBorder="1"/>
    <xf numFmtId="166" fontId="8" fillId="8" borderId="3" xfId="0" applyNumberFormat="1" applyFont="1" applyFill="1" applyBorder="1"/>
    <xf numFmtId="166" fontId="9" fillId="8" borderId="1" xfId="0" applyNumberFormat="1" applyFont="1" applyFill="1" applyBorder="1"/>
    <xf numFmtId="166" fontId="9" fillId="8" borderId="3" xfId="0" applyNumberFormat="1" applyFont="1" applyFill="1" applyBorder="1"/>
    <xf numFmtId="164" fontId="8" fillId="8" borderId="2" xfId="0" applyNumberFormat="1" applyFont="1" applyFill="1" applyBorder="1"/>
    <xf numFmtId="164" fontId="8" fillId="8" borderId="4" xfId="0" applyNumberFormat="1" applyFont="1" applyFill="1" applyBorder="1"/>
    <xf numFmtId="164" fontId="9" fillId="8" borderId="2" xfId="0" applyNumberFormat="1" applyFont="1" applyFill="1" applyBorder="1"/>
    <xf numFmtId="164" fontId="9" fillId="8" borderId="4" xfId="0" applyNumberFormat="1" applyFont="1" applyFill="1" applyBorder="1"/>
    <xf numFmtId="164" fontId="4" fillId="4" borderId="3" xfId="0" applyNumberFormat="1" applyFont="1" applyFill="1" applyBorder="1"/>
    <xf numFmtId="164" fontId="0" fillId="4" borderId="1" xfId="0" applyNumberFormat="1" applyFill="1" applyBorder="1"/>
    <xf numFmtId="164" fontId="0" fillId="4" borderId="3" xfId="0" applyNumberFormat="1" applyFill="1" applyBorder="1"/>
    <xf numFmtId="164" fontId="4" fillId="8" borderId="1" xfId="0" applyNumberFormat="1" applyFont="1" applyFill="1" applyBorder="1"/>
    <xf numFmtId="164" fontId="4" fillId="8" borderId="3" xfId="0" applyNumberFormat="1" applyFont="1" applyFill="1" applyBorder="1"/>
    <xf numFmtId="164" fontId="0" fillId="8" borderId="1" xfId="0" applyNumberFormat="1" applyFill="1" applyBorder="1"/>
    <xf numFmtId="164" fontId="0" fillId="8" borderId="3" xfId="0" applyNumberFormat="1" applyFill="1" applyBorder="1"/>
    <xf numFmtId="164" fontId="8" fillId="14" borderId="9" xfId="0" applyNumberFormat="1" applyFont="1" applyFill="1" applyBorder="1"/>
    <xf numFmtId="164" fontId="8" fillId="14" borderId="10" xfId="0" applyNumberFormat="1" applyFont="1" applyFill="1" applyBorder="1"/>
    <xf numFmtId="164" fontId="8" fillId="14" borderId="8" xfId="0" applyNumberFormat="1" applyFont="1" applyFill="1" applyBorder="1"/>
    <xf numFmtId="164" fontId="8" fillId="14" borderId="1" xfId="0" applyNumberFormat="1" applyFont="1" applyFill="1" applyBorder="1"/>
    <xf numFmtId="164" fontId="8" fillId="14" borderId="3" xfId="0" applyNumberFormat="1" applyFont="1" applyFill="1" applyBorder="1"/>
    <xf numFmtId="164" fontId="9" fillId="14" borderId="1" xfId="0" applyNumberFormat="1" applyFont="1" applyFill="1" applyBorder="1"/>
    <xf numFmtId="164" fontId="9" fillId="14" borderId="3" xfId="0" applyNumberFormat="1" applyFont="1" applyFill="1" applyBorder="1"/>
    <xf numFmtId="2" fontId="4" fillId="14" borderId="8" xfId="0" applyNumberFormat="1" applyFont="1" applyFill="1" applyBorder="1"/>
    <xf numFmtId="164" fontId="4" fillId="4" borderId="4" xfId="0" applyNumberFormat="1" applyFont="1" applyFill="1" applyBorder="1"/>
    <xf numFmtId="166" fontId="1" fillId="8" borderId="1" xfId="0" applyNumberFormat="1" applyFont="1" applyFill="1" applyBorder="1"/>
    <xf numFmtId="164" fontId="1" fillId="8" borderId="2" xfId="0" applyNumberFormat="1" applyFont="1" applyFill="1" applyBorder="1"/>
    <xf numFmtId="164" fontId="1" fillId="8" borderId="4" xfId="0" applyNumberFormat="1" applyFont="1" applyFill="1" applyBorder="1"/>
    <xf numFmtId="40" fontId="8" fillId="3" borderId="18" xfId="0" applyNumberFormat="1" applyFont="1" applyFill="1" applyBorder="1"/>
    <xf numFmtId="40" fontId="4" fillId="3" borderId="18" xfId="0" applyNumberFormat="1" applyFont="1" applyFill="1" applyBorder="1"/>
    <xf numFmtId="164" fontId="4" fillId="3" borderId="18" xfId="0" applyNumberFormat="1" applyFont="1" applyFill="1" applyBorder="1"/>
    <xf numFmtId="0" fontId="6" fillId="8" borderId="1" xfId="0" applyFont="1" applyFill="1" applyBorder="1" applyAlignment="1">
      <alignment wrapText="1"/>
    </xf>
    <xf numFmtId="0" fontId="5" fillId="8" borderId="4" xfId="0" applyFont="1" applyFill="1" applyBorder="1" applyAlignment="1">
      <alignment horizontal="center"/>
    </xf>
    <xf numFmtId="164" fontId="8" fillId="8" borderId="5" xfId="0" applyNumberFormat="1" applyFont="1" applyFill="1" applyBorder="1"/>
    <xf numFmtId="164" fontId="8" fillId="8" borderId="19" xfId="0" applyNumberFormat="1" applyFont="1" applyFill="1" applyBorder="1"/>
    <xf numFmtId="164" fontId="8" fillId="8" borderId="1" xfId="0" applyNumberFormat="1" applyFont="1" applyFill="1" applyBorder="1"/>
    <xf numFmtId="164" fontId="8" fillId="8" borderId="3" xfId="0" applyNumberFormat="1" applyFont="1" applyFill="1" applyBorder="1"/>
    <xf numFmtId="164" fontId="9" fillId="8" borderId="1" xfId="0" applyNumberFormat="1" applyFont="1" applyFill="1" applyBorder="1"/>
    <xf numFmtId="164" fontId="9" fillId="8" borderId="3" xfId="0" applyNumberFormat="1" applyFont="1" applyFill="1" applyBorder="1"/>
    <xf numFmtId="166" fontId="8" fillId="8" borderId="5" xfId="0" applyNumberFormat="1" applyFont="1" applyFill="1" applyBorder="1"/>
    <xf numFmtId="166" fontId="6" fillId="4" borderId="5" xfId="0" applyNumberFormat="1" applyFont="1" applyFill="1" applyBorder="1" applyAlignment="1">
      <alignment wrapText="1"/>
    </xf>
    <xf numFmtId="166" fontId="5" fillId="4" borderId="3" xfId="0" applyNumberFormat="1" applyFont="1" applyFill="1" applyBorder="1" applyAlignment="1">
      <alignment horizontal="center" wrapText="1"/>
    </xf>
    <xf numFmtId="166" fontId="4" fillId="4" borderId="5" xfId="0" applyNumberFormat="1" applyFont="1" applyFill="1" applyBorder="1"/>
    <xf numFmtId="166" fontId="4" fillId="4" borderId="1" xfId="0" applyNumberFormat="1" applyFont="1" applyFill="1" applyBorder="1"/>
    <xf numFmtId="166" fontId="4" fillId="4" borderId="3" xfId="0" applyNumberFormat="1" applyFont="1" applyFill="1" applyBorder="1"/>
    <xf numFmtId="166" fontId="0" fillId="4" borderId="1" xfId="0" applyNumberFormat="1" applyFill="1" applyBorder="1"/>
    <xf numFmtId="166" fontId="0" fillId="4" borderId="3" xfId="0" applyNumberFormat="1" applyFill="1" applyBorder="1"/>
    <xf numFmtId="166" fontId="1" fillId="4" borderId="1" xfId="0" applyNumberFormat="1" applyFont="1" applyFill="1" applyBorder="1"/>
    <xf numFmtId="166" fontId="1" fillId="4" borderId="3" xfId="0" applyNumberFormat="1" applyFont="1" applyFill="1" applyBorder="1"/>
    <xf numFmtId="0" fontId="4" fillId="0" borderId="9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8" xfId="0" applyFont="1" applyBorder="1"/>
    <xf numFmtId="0" fontId="1" fillId="0" borderId="10" xfId="0" applyFont="1" applyBorder="1"/>
    <xf numFmtId="0" fontId="4" fillId="0" borderId="9" xfId="0" applyFont="1" applyBorder="1" applyAlignment="1">
      <alignment wrapText="1"/>
    </xf>
    <xf numFmtId="164" fontId="9" fillId="14" borderId="10" xfId="0" applyNumberFormat="1" applyFont="1" applyFill="1" applyBorder="1"/>
    <xf numFmtId="164" fontId="9" fillId="14" borderId="8" xfId="0" applyNumberFormat="1" applyFont="1" applyFill="1" applyBorder="1"/>
    <xf numFmtId="164" fontId="8" fillId="14" borderId="5" xfId="0" applyNumberFormat="1" applyFont="1" applyFill="1" applyBorder="1"/>
    <xf numFmtId="40" fontId="8" fillId="14" borderId="5" xfId="0" applyNumberFormat="1" applyFont="1" applyFill="1" applyBorder="1"/>
    <xf numFmtId="40" fontId="8" fillId="14" borderId="1" xfId="0" applyNumberFormat="1" applyFont="1" applyFill="1" applyBorder="1"/>
    <xf numFmtId="40" fontId="8" fillId="14" borderId="3" xfId="0" applyNumberFormat="1" applyFont="1" applyFill="1" applyBorder="1"/>
    <xf numFmtId="40" fontId="9" fillId="14" borderId="1" xfId="0" applyNumberFormat="1" applyFont="1" applyFill="1" applyBorder="1"/>
    <xf numFmtId="40" fontId="9" fillId="14" borderId="3" xfId="0" applyNumberFormat="1" applyFont="1" applyFill="1" applyBorder="1"/>
    <xf numFmtId="40" fontId="4" fillId="14" borderId="8" xfId="0" applyNumberFormat="1" applyFont="1" applyFill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0" fontId="0" fillId="0" borderId="3" xfId="0" applyBorder="1"/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1" fillId="0" borderId="3" xfId="0" applyFont="1" applyBorder="1"/>
    <xf numFmtId="0" fontId="1" fillId="0" borderId="1" xfId="0" applyFont="1" applyFill="1" applyBorder="1"/>
    <xf numFmtId="0" fontId="6" fillId="4" borderId="18" xfId="0" applyFont="1" applyFill="1" applyBorder="1" applyAlignment="1">
      <alignment wrapText="1"/>
    </xf>
    <xf numFmtId="40" fontId="6" fillId="14" borderId="5" xfId="0" applyNumberFormat="1" applyFont="1" applyFill="1" applyBorder="1" applyAlignment="1">
      <alignment wrapText="1"/>
    </xf>
    <xf numFmtId="40" fontId="8" fillId="4" borderId="18" xfId="0" applyNumberFormat="1" applyFont="1" applyFill="1" applyBorder="1"/>
    <xf numFmtId="0" fontId="6" fillId="8" borderId="2" xfId="0" applyFont="1" applyFill="1" applyBorder="1" applyAlignment="1">
      <alignment wrapText="1"/>
    </xf>
    <xf numFmtId="164" fontId="8" fillId="3" borderId="18" xfId="0" applyNumberFormat="1" applyFont="1" applyFill="1" applyBorder="1"/>
    <xf numFmtId="166" fontId="4" fillId="8" borderId="18" xfId="0" applyNumberFormat="1" applyFont="1" applyFill="1" applyBorder="1"/>
    <xf numFmtId="166" fontId="1" fillId="8" borderId="0" xfId="0" applyNumberFormat="1" applyFont="1" applyFill="1" applyBorder="1"/>
    <xf numFmtId="166" fontId="1" fillId="8" borderId="7" xfId="0" applyNumberFormat="1" applyFont="1" applyFill="1" applyBorder="1"/>
    <xf numFmtId="0" fontId="6" fillId="4" borderId="19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wrapText="1"/>
    </xf>
    <xf numFmtId="40" fontId="4" fillId="4" borderId="19" xfId="0" applyNumberFormat="1" applyFont="1" applyFill="1" applyBorder="1"/>
    <xf numFmtId="40" fontId="4" fillId="4" borderId="2" xfId="0" applyNumberFormat="1" applyFont="1" applyFill="1" applyBorder="1"/>
    <xf numFmtId="40" fontId="1" fillId="4" borderId="2" xfId="0" applyNumberFormat="1" applyFont="1" applyFill="1" applyBorder="1"/>
    <xf numFmtId="40" fontId="1" fillId="4" borderId="4" xfId="0" applyNumberFormat="1" applyFont="1" applyFill="1" applyBorder="1"/>
    <xf numFmtId="166" fontId="8" fillId="14" borderId="9" xfId="0" applyNumberFormat="1" applyFont="1" applyFill="1" applyBorder="1"/>
    <xf numFmtId="166" fontId="8" fillId="14" borderId="10" xfId="0" applyNumberFormat="1" applyFont="1" applyFill="1" applyBorder="1"/>
    <xf numFmtId="166" fontId="9" fillId="14" borderId="10" xfId="0" applyNumberFormat="1" applyFont="1" applyFill="1" applyBorder="1"/>
    <xf numFmtId="166" fontId="9" fillId="14" borderId="8" xfId="0" applyNumberFormat="1" applyFont="1" applyFill="1" applyBorder="1"/>
    <xf numFmtId="40" fontId="5" fillId="14" borderId="8" xfId="0" applyNumberFormat="1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40" fontId="4" fillId="4" borderId="4" xfId="0" applyNumberFormat="1" applyFont="1" applyFill="1" applyBorder="1"/>
    <xf numFmtId="166" fontId="8" fillId="14" borderId="8" xfId="0" applyNumberFormat="1" applyFont="1" applyFill="1" applyBorder="1"/>
    <xf numFmtId="164" fontId="8" fillId="4" borderId="19" xfId="0" applyNumberFormat="1" applyFont="1" applyFill="1" applyBorder="1"/>
    <xf numFmtId="164" fontId="8" fillId="8" borderId="18" xfId="0" applyNumberFormat="1" applyFont="1" applyFill="1" applyBorder="1"/>
    <xf numFmtId="164" fontId="8" fillId="4" borderId="2" xfId="0" applyNumberFormat="1" applyFont="1" applyFill="1" applyBorder="1"/>
    <xf numFmtId="164" fontId="8" fillId="4" borderId="4" xfId="0" applyNumberFormat="1" applyFont="1" applyFill="1" applyBorder="1"/>
    <xf numFmtId="164" fontId="9" fillId="4" borderId="2" xfId="0" applyNumberFormat="1" applyFont="1" applyFill="1" applyBorder="1"/>
    <xf numFmtId="164" fontId="9" fillId="4" borderId="4" xfId="0" applyNumberFormat="1" applyFont="1" applyFill="1" applyBorder="1"/>
    <xf numFmtId="40" fontId="8" fillId="4" borderId="19" xfId="0" applyNumberFormat="1" applyFont="1" applyFill="1" applyBorder="1"/>
    <xf numFmtId="166" fontId="8" fillId="4" borderId="18" xfId="0" applyNumberFormat="1" applyFont="1" applyFill="1" applyBorder="1"/>
    <xf numFmtId="40" fontId="8" fillId="4" borderId="2" xfId="0" applyNumberFormat="1" applyFont="1" applyFill="1" applyBorder="1"/>
    <xf numFmtId="166" fontId="8" fillId="4" borderId="0" xfId="0" applyNumberFormat="1" applyFont="1" applyFill="1" applyBorder="1"/>
    <xf numFmtId="40" fontId="8" fillId="4" borderId="4" xfId="0" applyNumberFormat="1" applyFont="1" applyFill="1" applyBorder="1"/>
    <xf numFmtId="166" fontId="8" fillId="4" borderId="7" xfId="0" applyNumberFormat="1" applyFont="1" applyFill="1" applyBorder="1"/>
    <xf numFmtId="40" fontId="9" fillId="4" borderId="2" xfId="0" applyNumberFormat="1" applyFont="1" applyFill="1" applyBorder="1"/>
    <xf numFmtId="166" fontId="9" fillId="4" borderId="0" xfId="0" applyNumberFormat="1" applyFont="1" applyFill="1" applyBorder="1"/>
    <xf numFmtId="40" fontId="9" fillId="4" borderId="4" xfId="0" applyNumberFormat="1" applyFont="1" applyFill="1" applyBorder="1"/>
    <xf numFmtId="166" fontId="9" fillId="4" borderId="7" xfId="0" applyNumberFormat="1" applyFont="1" applyFill="1" applyBorder="1"/>
    <xf numFmtId="164" fontId="1" fillId="14" borderId="15" xfId="0" applyNumberFormat="1" applyFont="1" applyFill="1" applyBorder="1" applyAlignment="1">
      <alignment horizontal="right"/>
    </xf>
    <xf numFmtId="40" fontId="8" fillId="8" borderId="18" xfId="0" applyNumberFormat="1" applyFont="1" applyFill="1" applyBorder="1"/>
    <xf numFmtId="40" fontId="8" fillId="8" borderId="0" xfId="0" applyNumberFormat="1" applyFont="1" applyFill="1" applyBorder="1"/>
    <xf numFmtId="40" fontId="8" fillId="8" borderId="7" xfId="0" applyNumberFormat="1" applyFont="1" applyFill="1" applyBorder="1"/>
    <xf numFmtId="40" fontId="9" fillId="8" borderId="0" xfId="0" applyNumberFormat="1" applyFont="1" applyFill="1" applyBorder="1"/>
    <xf numFmtId="40" fontId="9" fillId="8" borderId="7" xfId="0" applyNumberFormat="1" applyFont="1" applyFill="1" applyBorder="1"/>
    <xf numFmtId="38" fontId="6" fillId="4" borderId="0" xfId="0" applyNumberFormat="1" applyFont="1" applyFill="1" applyBorder="1" applyAlignment="1">
      <alignment horizontal="right"/>
    </xf>
    <xf numFmtId="38" fontId="6" fillId="4" borderId="25" xfId="0" applyNumberFormat="1" applyFont="1" applyFill="1" applyBorder="1" applyAlignment="1">
      <alignment horizontal="right"/>
    </xf>
    <xf numFmtId="168" fontId="1" fillId="4" borderId="25" xfId="0" applyNumberFormat="1" applyFont="1" applyFill="1" applyBorder="1" applyAlignment="1">
      <alignment horizontal="right"/>
    </xf>
    <xf numFmtId="40" fontId="1" fillId="4" borderId="0" xfId="0" applyNumberFormat="1" applyFont="1" applyFill="1" applyAlignment="1">
      <alignment horizontal="right"/>
    </xf>
    <xf numFmtId="40" fontId="1" fillId="4" borderId="25" xfId="0" applyNumberFormat="1" applyFont="1" applyFill="1" applyBorder="1" applyAlignment="1">
      <alignment horizontal="right"/>
    </xf>
    <xf numFmtId="38" fontId="6" fillId="5" borderId="0" xfId="0" applyNumberFormat="1" applyFont="1" applyFill="1" applyBorder="1" applyAlignment="1">
      <alignment horizontal="right"/>
    </xf>
    <xf numFmtId="38" fontId="6" fillId="5" borderId="25" xfId="0" applyNumberFormat="1" applyFont="1" applyFill="1" applyBorder="1" applyAlignment="1">
      <alignment horizontal="right"/>
    </xf>
    <xf numFmtId="38" fontId="6" fillId="6" borderId="0" xfId="0" applyNumberFormat="1" applyFont="1" applyFill="1" applyBorder="1" applyAlignment="1">
      <alignment horizontal="right"/>
    </xf>
    <xf numFmtId="38" fontId="6" fillId="6" borderId="25" xfId="0" applyNumberFormat="1" applyFont="1" applyFill="1" applyBorder="1" applyAlignment="1">
      <alignment horizontal="right"/>
    </xf>
    <xf numFmtId="168" fontId="1" fillId="5" borderId="25" xfId="0" applyNumberFormat="1" applyFont="1" applyFill="1" applyBorder="1" applyAlignment="1">
      <alignment horizontal="right"/>
    </xf>
    <xf numFmtId="40" fontId="1" fillId="5" borderId="0" xfId="0" applyNumberFormat="1" applyFont="1" applyFill="1" applyAlignment="1">
      <alignment horizontal="right"/>
    </xf>
    <xf numFmtId="40" fontId="1" fillId="5" borderId="25" xfId="0" applyNumberFormat="1" applyFont="1" applyFill="1" applyBorder="1" applyAlignment="1">
      <alignment horizontal="right"/>
    </xf>
    <xf numFmtId="168" fontId="1" fillId="6" borderId="25" xfId="0" applyNumberFormat="1" applyFont="1" applyFill="1" applyBorder="1" applyAlignment="1">
      <alignment horizontal="right"/>
    </xf>
    <xf numFmtId="40" fontId="1" fillId="6" borderId="0" xfId="0" applyNumberFormat="1" applyFont="1" applyFill="1" applyAlignment="1">
      <alignment horizontal="right"/>
    </xf>
    <xf numFmtId="40" fontId="1" fillId="6" borderId="25" xfId="0" applyNumberFormat="1" applyFont="1" applyFill="1" applyBorder="1" applyAlignment="1">
      <alignment horizontal="right"/>
    </xf>
    <xf numFmtId="166" fontId="1" fillId="5" borderId="0" xfId="0" applyNumberFormat="1" applyFont="1" applyFill="1" applyAlignment="1">
      <alignment horizontal="right"/>
    </xf>
    <xf numFmtId="166" fontId="1" fillId="6" borderId="0" xfId="0" applyNumberFormat="1" applyFont="1" applyFill="1" applyAlignment="1">
      <alignment horizontal="right"/>
    </xf>
    <xf numFmtId="38" fontId="1" fillId="4" borderId="18" xfId="0" applyNumberFormat="1" applyFont="1" applyFill="1" applyBorder="1" applyAlignment="1">
      <alignment horizontal="right"/>
    </xf>
    <xf numFmtId="38" fontId="1" fillId="5" borderId="18" xfId="0" applyNumberFormat="1" applyFont="1" applyFill="1" applyBorder="1" applyAlignment="1">
      <alignment horizontal="right"/>
    </xf>
    <xf numFmtId="38" fontId="1" fillId="6" borderId="18" xfId="0" applyNumberFormat="1" applyFont="1" applyFill="1" applyBorder="1" applyAlignment="1">
      <alignment horizontal="right"/>
    </xf>
    <xf numFmtId="40" fontId="1" fillId="4" borderId="18" xfId="0" applyNumberFormat="1" applyFont="1" applyFill="1" applyBorder="1" applyAlignment="1">
      <alignment horizontal="right"/>
    </xf>
    <xf numFmtId="2" fontId="1" fillId="0" borderId="0" xfId="0" applyNumberFormat="1" applyFont="1" applyBorder="1"/>
    <xf numFmtId="2" fontId="1" fillId="3" borderId="0" xfId="0" applyNumberFormat="1" applyFont="1" applyFill="1" applyBorder="1" applyAlignment="1">
      <alignment horizontal="right"/>
    </xf>
    <xf numFmtId="2" fontId="1" fillId="3" borderId="0" xfId="0" applyNumberFormat="1" applyFont="1" applyFill="1" applyBorder="1"/>
    <xf numFmtId="2" fontId="1" fillId="4" borderId="1" xfId="0" applyNumberFormat="1" applyFont="1" applyFill="1" applyBorder="1"/>
    <xf numFmtId="2" fontId="1" fillId="4" borderId="0" xfId="0" applyNumberFormat="1" applyFont="1" applyFill="1" applyBorder="1"/>
    <xf numFmtId="2" fontId="0" fillId="4" borderId="1" xfId="0" applyNumberFormat="1" applyFill="1" applyBorder="1"/>
    <xf numFmtId="2" fontId="1" fillId="14" borderId="1" xfId="0" applyNumberFormat="1" applyFont="1" applyFill="1" applyBorder="1"/>
    <xf numFmtId="2" fontId="0" fillId="8" borderId="1" xfId="0" applyNumberFormat="1" applyFill="1" applyBorder="1"/>
    <xf numFmtId="2" fontId="0" fillId="0" borderId="0" xfId="0" applyNumberFormat="1" applyBorder="1"/>
    <xf numFmtId="0" fontId="18" fillId="0" borderId="0" xfId="0" applyFont="1"/>
    <xf numFmtId="164" fontId="18" fillId="14" borderId="10" xfId="0" applyNumberFormat="1" applyFont="1" applyFill="1" applyBorder="1"/>
    <xf numFmtId="164" fontId="18" fillId="3" borderId="0" xfId="0" applyNumberFormat="1" applyFont="1" applyFill="1" applyBorder="1"/>
    <xf numFmtId="164" fontId="18" fillId="4" borderId="1" xfId="0" applyNumberFormat="1" applyFont="1" applyFill="1" applyBorder="1"/>
    <xf numFmtId="164" fontId="18" fillId="4" borderId="0" xfId="0" applyNumberFormat="1" applyFont="1" applyFill="1" applyBorder="1"/>
    <xf numFmtId="164" fontId="18" fillId="4" borderId="0" xfId="0" applyNumberFormat="1" applyFont="1" applyFill="1"/>
    <xf numFmtId="164" fontId="18" fillId="8" borderId="1" xfId="0" applyNumberFormat="1" applyFont="1" applyFill="1" applyBorder="1"/>
    <xf numFmtId="164" fontId="18" fillId="8" borderId="2" xfId="0" applyNumberFormat="1" applyFont="1" applyFill="1" applyBorder="1"/>
    <xf numFmtId="0" fontId="19" fillId="0" borderId="0" xfId="0" applyFont="1"/>
    <xf numFmtId="40" fontId="18" fillId="14" borderId="10" xfId="0" applyNumberFormat="1" applyFont="1" applyFill="1" applyBorder="1"/>
    <xf numFmtId="40" fontId="18" fillId="3" borderId="0" xfId="0" applyNumberFormat="1" applyFont="1" applyFill="1" applyBorder="1"/>
    <xf numFmtId="40" fontId="18" fillId="14" borderId="10" xfId="0" applyNumberFormat="1" applyFont="1" applyFill="1" applyBorder="1" applyAlignment="1">
      <alignment horizontal="right"/>
    </xf>
    <xf numFmtId="40" fontId="18" fillId="4" borderId="1" xfId="0" applyNumberFormat="1" applyFont="1" applyFill="1" applyBorder="1"/>
    <xf numFmtId="40" fontId="18" fillId="4" borderId="2" xfId="0" applyNumberFormat="1" applyFont="1" applyFill="1" applyBorder="1"/>
    <xf numFmtId="40" fontId="18" fillId="4" borderId="0" xfId="0" applyNumberFormat="1" applyFont="1" applyFill="1" applyBorder="1"/>
    <xf numFmtId="164" fontId="18" fillId="4" borderId="2" xfId="0" applyNumberFormat="1" applyFont="1" applyFill="1" applyBorder="1"/>
    <xf numFmtId="166" fontId="18" fillId="8" borderId="0" xfId="0" applyNumberFormat="1" applyFont="1" applyFill="1" applyBorder="1"/>
    <xf numFmtId="164" fontId="18" fillId="0" borderId="0" xfId="0" applyNumberFormat="1" applyFont="1"/>
    <xf numFmtId="164" fontId="18" fillId="14" borderId="10" xfId="0" applyNumberFormat="1" applyFont="1" applyFill="1" applyBorder="1" applyAlignment="1">
      <alignment horizontal="right"/>
    </xf>
    <xf numFmtId="164" fontId="18" fillId="8" borderId="0" xfId="0" applyNumberFormat="1" applyFont="1" applyFill="1" applyBorder="1"/>
    <xf numFmtId="40" fontId="18" fillId="3" borderId="0" xfId="0" applyNumberFormat="1" applyFont="1" applyFill="1" applyBorder="1" applyAlignment="1">
      <alignment horizontal="right"/>
    </xf>
    <xf numFmtId="2" fontId="18" fillId="14" borderId="10" xfId="0" applyNumberFormat="1" applyFont="1" applyFill="1" applyBorder="1"/>
    <xf numFmtId="166" fontId="18" fillId="4" borderId="1" xfId="0" applyNumberFormat="1" applyFont="1" applyFill="1" applyBorder="1"/>
    <xf numFmtId="166" fontId="18" fillId="8" borderId="1" xfId="0" applyNumberFormat="1" applyFont="1" applyFill="1" applyBorder="1"/>
    <xf numFmtId="164" fontId="18" fillId="3" borderId="0" xfId="0" applyNumberFormat="1" applyFont="1" applyFill="1" applyBorder="1" applyAlignment="1">
      <alignment horizontal="right"/>
    </xf>
    <xf numFmtId="40" fontId="18" fillId="14" borderId="1" xfId="0" applyNumberFormat="1" applyFont="1" applyFill="1" applyBorder="1"/>
    <xf numFmtId="164" fontId="18" fillId="14" borderId="1" xfId="0" applyNumberFormat="1" applyFont="1" applyFill="1" applyBorder="1"/>
    <xf numFmtId="2" fontId="18" fillId="0" borderId="7" xfId="0" applyNumberFormat="1" applyFont="1" applyBorder="1"/>
    <xf numFmtId="164" fontId="18" fillId="14" borderId="8" xfId="0" applyNumberFormat="1" applyFont="1" applyFill="1" applyBorder="1"/>
    <xf numFmtId="164" fontId="18" fillId="3" borderId="7" xfId="0" applyNumberFormat="1" applyFont="1" applyFill="1" applyBorder="1" applyAlignment="1">
      <alignment horizontal="right"/>
    </xf>
    <xf numFmtId="164" fontId="18" fillId="3" borderId="7" xfId="0" applyNumberFormat="1" applyFont="1" applyFill="1" applyBorder="1"/>
    <xf numFmtId="164" fontId="18" fillId="4" borderId="3" xfId="0" applyNumberFormat="1" applyFont="1" applyFill="1" applyBorder="1"/>
    <xf numFmtId="164" fontId="18" fillId="4" borderId="7" xfId="0" applyNumberFormat="1" applyFont="1" applyFill="1" applyBorder="1"/>
    <xf numFmtId="164" fontId="18" fillId="8" borderId="3" xfId="0" applyNumberFormat="1" applyFont="1" applyFill="1" applyBorder="1"/>
    <xf numFmtId="164" fontId="18" fillId="8" borderId="4" xfId="0" applyNumberFormat="1" applyFont="1" applyFill="1" applyBorder="1"/>
    <xf numFmtId="2" fontId="18" fillId="0" borderId="0" xfId="0" applyNumberFormat="1" applyFont="1" applyBorder="1"/>
    <xf numFmtId="2" fontId="18" fillId="14" borderId="8" xfId="0" applyNumberFormat="1" applyFont="1" applyFill="1" applyBorder="1"/>
    <xf numFmtId="2" fontId="18" fillId="3" borderId="7" xfId="0" applyNumberFormat="1" applyFont="1" applyFill="1" applyBorder="1" applyAlignment="1">
      <alignment horizontal="right"/>
    </xf>
    <xf numFmtId="2" fontId="18" fillId="3" borderId="7" xfId="0" applyNumberFormat="1" applyFont="1" applyFill="1" applyBorder="1"/>
    <xf numFmtId="2" fontId="18" fillId="4" borderId="3" xfId="0" applyNumberFormat="1" applyFont="1" applyFill="1" applyBorder="1"/>
    <xf numFmtId="2" fontId="18" fillId="4" borderId="7" xfId="0" applyNumberFormat="1" applyFont="1" applyFill="1" applyBorder="1"/>
    <xf numFmtId="2" fontId="18" fillId="8" borderId="3" xfId="0" applyNumberFormat="1" applyFont="1" applyFill="1" applyBorder="1"/>
    <xf numFmtId="40" fontId="18" fillId="14" borderId="8" xfId="0" applyNumberFormat="1" applyFont="1" applyFill="1" applyBorder="1"/>
    <xf numFmtId="40" fontId="18" fillId="3" borderId="7" xfId="0" applyNumberFormat="1" applyFont="1" applyFill="1" applyBorder="1" applyAlignment="1">
      <alignment horizontal="right"/>
    </xf>
    <xf numFmtId="40" fontId="18" fillId="4" borderId="3" xfId="0" applyNumberFormat="1" applyFont="1" applyFill="1" applyBorder="1"/>
    <xf numFmtId="0" fontId="18" fillId="0" borderId="8" xfId="0" applyFont="1" applyBorder="1"/>
    <xf numFmtId="40" fontId="18" fillId="3" borderId="7" xfId="0" applyNumberFormat="1" applyFont="1" applyFill="1" applyBorder="1"/>
    <xf numFmtId="40" fontId="18" fillId="4" borderId="4" xfId="0" applyNumberFormat="1" applyFont="1" applyFill="1" applyBorder="1"/>
    <xf numFmtId="40" fontId="18" fillId="4" borderId="7" xfId="0" applyNumberFormat="1" applyFont="1" applyFill="1" applyBorder="1"/>
    <xf numFmtId="164" fontId="18" fillId="4" borderId="4" xfId="0" applyNumberFormat="1" applyFont="1" applyFill="1" applyBorder="1"/>
    <xf numFmtId="166" fontId="18" fillId="8" borderId="7" xfId="0" applyNumberFormat="1" applyFont="1" applyFill="1" applyBorder="1"/>
    <xf numFmtId="0" fontId="18" fillId="0" borderId="0" xfId="0" applyFont="1" applyBorder="1"/>
    <xf numFmtId="166" fontId="18" fillId="4" borderId="7" xfId="0" applyNumberFormat="1" applyFont="1" applyFill="1" applyBorder="1"/>
    <xf numFmtId="166" fontId="18" fillId="14" borderId="8" xfId="0" applyNumberFormat="1" applyFont="1" applyFill="1" applyBorder="1"/>
    <xf numFmtId="40" fontId="18" fillId="8" borderId="7" xfId="0" applyNumberFormat="1" applyFont="1" applyFill="1" applyBorder="1"/>
    <xf numFmtId="164" fontId="18" fillId="8" borderId="7" xfId="0" applyNumberFormat="1" applyFont="1" applyFill="1" applyBorder="1"/>
    <xf numFmtId="0" fontId="20" fillId="0" borderId="0" xfId="0" applyFont="1"/>
    <xf numFmtId="164" fontId="18" fillId="0" borderId="10" xfId="0" applyNumberFormat="1" applyFont="1" applyBorder="1" applyAlignment="1">
      <alignment horizontal="center"/>
    </xf>
    <xf numFmtId="167" fontId="1" fillId="8" borderId="1" xfId="0" applyNumberFormat="1" applyFont="1" applyFill="1" applyBorder="1" applyAlignment="1">
      <alignment horizontal="right"/>
    </xf>
    <xf numFmtId="168" fontId="1" fillId="8" borderId="27" xfId="0" applyNumberFormat="1" applyFont="1" applyFill="1" applyBorder="1" applyAlignment="1">
      <alignment horizontal="right"/>
    </xf>
    <xf numFmtId="38" fontId="6" fillId="8" borderId="1" xfId="0" applyNumberFormat="1" applyFont="1" applyFill="1" applyBorder="1" applyAlignment="1">
      <alignment horizontal="right"/>
    </xf>
    <xf numFmtId="38" fontId="6" fillId="8" borderId="27" xfId="0" applyNumberFormat="1" applyFont="1" applyFill="1" applyBorder="1" applyAlignment="1">
      <alignment horizontal="right"/>
    </xf>
    <xf numFmtId="40" fontId="1" fillId="8" borderId="1" xfId="0" applyNumberFormat="1" applyFont="1" applyFill="1" applyBorder="1" applyAlignment="1">
      <alignment horizontal="right"/>
    </xf>
    <xf numFmtId="40" fontId="1" fillId="8" borderId="27" xfId="0" applyNumberFormat="1" applyFont="1" applyFill="1" applyBorder="1" applyAlignment="1">
      <alignment horizontal="right"/>
    </xf>
    <xf numFmtId="40" fontId="1" fillId="8" borderId="3" xfId="0" applyNumberFormat="1" applyFont="1" applyFill="1" applyBorder="1" applyAlignment="1">
      <alignment horizontal="right"/>
    </xf>
    <xf numFmtId="40" fontId="0" fillId="8" borderId="20" xfId="0" applyNumberFormat="1" applyFill="1" applyBorder="1" applyAlignment="1">
      <alignment horizontal="right"/>
    </xf>
    <xf numFmtId="38" fontId="0" fillId="8" borderId="5" xfId="0" applyNumberFormat="1" applyFill="1" applyBorder="1" applyAlignment="1">
      <alignment horizontal="right"/>
    </xf>
    <xf numFmtId="38" fontId="0" fillId="8" borderId="1" xfId="0" applyNumberForma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6" fontId="0" fillId="8" borderId="1" xfId="0" applyNumberFormat="1" applyFill="1" applyBorder="1" applyAlignment="1">
      <alignment horizontal="right"/>
    </xf>
    <xf numFmtId="166" fontId="0" fillId="8" borderId="5" xfId="0" applyNumberFormat="1" applyFill="1" applyBorder="1" applyAlignment="1">
      <alignment horizontal="right"/>
    </xf>
    <xf numFmtId="167" fontId="1" fillId="4" borderId="0" xfId="0" applyNumberFormat="1" applyFont="1" applyFill="1" applyBorder="1" applyAlignment="1">
      <alignment horizontal="right"/>
    </xf>
    <xf numFmtId="164" fontId="9" fillId="3" borderId="3" xfId="0" applyNumberFormat="1" applyFont="1" applyFill="1" applyBorder="1"/>
    <xf numFmtId="164" fontId="6" fillId="3" borderId="19" xfId="0" applyNumberFormat="1" applyFont="1" applyFill="1" applyBorder="1" applyAlignment="1">
      <alignment wrapText="1"/>
    </xf>
    <xf numFmtId="164" fontId="5" fillId="3" borderId="4" xfId="0" applyNumberFormat="1" applyFont="1" applyFill="1" applyBorder="1" applyAlignment="1">
      <alignment horizontal="center" wrapText="1"/>
    </xf>
    <xf numFmtId="164" fontId="6" fillId="8" borderId="0" xfId="0" applyNumberFormat="1" applyFont="1" applyFill="1" applyAlignment="1">
      <alignment wrapText="1"/>
    </xf>
    <xf numFmtId="164" fontId="5" fillId="8" borderId="7" xfId="0" applyNumberFormat="1" applyFont="1" applyFill="1" applyBorder="1" applyAlignment="1">
      <alignment horizontal="center" wrapText="1"/>
    </xf>
    <xf numFmtId="164" fontId="6" fillId="8" borderId="19" xfId="0" applyNumberFormat="1" applyFont="1" applyFill="1" applyBorder="1" applyAlignment="1">
      <alignment wrapText="1"/>
    </xf>
    <xf numFmtId="164" fontId="5" fillId="8" borderId="4" xfId="0" applyNumberFormat="1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20" fillId="0" borderId="0" xfId="0" applyNumberFormat="1" applyFont="1"/>
    <xf numFmtId="0" fontId="21" fillId="0" borderId="0" xfId="0" applyFont="1"/>
    <xf numFmtId="164" fontId="21" fillId="14" borderId="10" xfId="0" applyNumberFormat="1" applyFont="1" applyFill="1" applyBorder="1"/>
    <xf numFmtId="164" fontId="21" fillId="3" borderId="0" xfId="0" applyNumberFormat="1" applyFont="1" applyFill="1" applyBorder="1"/>
    <xf numFmtId="164" fontId="21" fillId="4" borderId="1" xfId="0" applyNumberFormat="1" applyFont="1" applyFill="1" applyBorder="1"/>
    <xf numFmtId="164" fontId="21" fillId="4" borderId="0" xfId="0" applyNumberFormat="1" applyFont="1" applyFill="1" applyBorder="1"/>
    <xf numFmtId="164" fontId="21" fillId="8" borderId="1" xfId="0" applyNumberFormat="1" applyFont="1" applyFill="1" applyBorder="1"/>
    <xf numFmtId="164" fontId="21" fillId="8" borderId="2" xfId="0" applyNumberFormat="1" applyFont="1" applyFill="1" applyBorder="1"/>
    <xf numFmtId="0" fontId="21" fillId="0" borderId="8" xfId="0" applyFont="1" applyBorder="1"/>
    <xf numFmtId="164" fontId="21" fillId="14" borderId="8" xfId="0" applyNumberFormat="1" applyFont="1" applyFill="1" applyBorder="1"/>
    <xf numFmtId="164" fontId="21" fillId="3" borderId="7" xfId="0" applyNumberFormat="1" applyFont="1" applyFill="1" applyBorder="1"/>
    <xf numFmtId="164" fontId="21" fillId="4" borderId="3" xfId="0" applyNumberFormat="1" applyFont="1" applyFill="1" applyBorder="1"/>
    <xf numFmtId="164" fontId="21" fillId="4" borderId="7" xfId="0" applyNumberFormat="1" applyFont="1" applyFill="1" applyBorder="1"/>
    <xf numFmtId="164" fontId="21" fillId="14" borderId="3" xfId="0" applyNumberFormat="1" applyFont="1" applyFill="1" applyBorder="1"/>
    <xf numFmtId="164" fontId="21" fillId="8" borderId="3" xfId="0" applyNumberFormat="1" applyFont="1" applyFill="1" applyBorder="1"/>
    <xf numFmtId="164" fontId="21" fillId="8" borderId="4" xfId="0" applyNumberFormat="1" applyFont="1" applyFill="1" applyBorder="1"/>
    <xf numFmtId="40" fontId="21" fillId="14" borderId="10" xfId="0" applyNumberFormat="1" applyFont="1" applyFill="1" applyBorder="1"/>
    <xf numFmtId="40" fontId="21" fillId="3" borderId="0" xfId="0" applyNumberFormat="1" applyFont="1" applyFill="1" applyBorder="1" applyAlignment="1">
      <alignment horizontal="right"/>
    </xf>
    <xf numFmtId="40" fontId="21" fillId="3" borderId="0" xfId="0" applyNumberFormat="1" applyFont="1" applyFill="1" applyBorder="1"/>
    <xf numFmtId="40" fontId="21" fillId="14" borderId="10" xfId="0" applyNumberFormat="1" applyFont="1" applyFill="1" applyBorder="1" applyAlignment="1">
      <alignment horizontal="right"/>
    </xf>
    <xf numFmtId="40" fontId="21" fillId="4" borderId="1" xfId="0" applyNumberFormat="1" applyFont="1" applyFill="1" applyBorder="1"/>
    <xf numFmtId="40" fontId="21" fillId="4" borderId="0" xfId="0" applyNumberFormat="1" applyFont="1" applyFill="1" applyBorder="1"/>
    <xf numFmtId="166" fontId="21" fillId="8" borderId="1" xfId="0" applyNumberFormat="1" applyFont="1" applyFill="1" applyBorder="1"/>
    <xf numFmtId="164" fontId="21" fillId="3" borderId="0" xfId="0" applyNumberFormat="1" applyFont="1" applyFill="1" applyBorder="1" applyAlignment="1">
      <alignment horizontal="right"/>
    </xf>
    <xf numFmtId="164" fontId="21" fillId="14" borderId="10" xfId="0" applyNumberFormat="1" applyFont="1" applyFill="1" applyBorder="1" applyAlignment="1">
      <alignment horizontal="right"/>
    </xf>
    <xf numFmtId="40" fontId="21" fillId="14" borderId="8" xfId="0" applyNumberFormat="1" applyFont="1" applyFill="1" applyBorder="1"/>
    <xf numFmtId="40" fontId="21" fillId="3" borderId="3" xfId="0" applyNumberFormat="1" applyFont="1" applyFill="1" applyBorder="1"/>
    <xf numFmtId="40" fontId="21" fillId="3" borderId="7" xfId="0" applyNumberFormat="1" applyFont="1" applyFill="1" applyBorder="1"/>
    <xf numFmtId="40" fontId="21" fillId="4" borderId="3" xfId="0" applyNumberFormat="1" applyFont="1" applyFill="1" applyBorder="1"/>
    <xf numFmtId="40" fontId="21" fillId="4" borderId="7" xfId="0" applyNumberFormat="1" applyFont="1" applyFill="1" applyBorder="1"/>
    <xf numFmtId="166" fontId="21" fillId="8" borderId="3" xfId="0" applyNumberFormat="1" applyFont="1" applyFill="1" applyBorder="1"/>
    <xf numFmtId="0" fontId="21" fillId="0" borderId="10" xfId="0" applyFont="1" applyBorder="1" applyAlignment="1">
      <alignment horizontal="center"/>
    </xf>
    <xf numFmtId="40" fontId="21" fillId="14" borderId="1" xfId="0" applyNumberFormat="1" applyFont="1" applyFill="1" applyBorder="1"/>
    <xf numFmtId="164" fontId="21" fillId="0" borderId="10" xfId="0" applyNumberFormat="1" applyFont="1" applyBorder="1" applyAlignment="1">
      <alignment horizontal="center"/>
    </xf>
    <xf numFmtId="164" fontId="21" fillId="14" borderId="1" xfId="0" applyNumberFormat="1" applyFont="1" applyFill="1" applyBorder="1"/>
    <xf numFmtId="166" fontId="1" fillId="5" borderId="0" xfId="0" applyNumberFormat="1" applyFont="1" applyFill="1" applyBorder="1" applyAlignment="1">
      <alignment horizontal="right"/>
    </xf>
    <xf numFmtId="166" fontId="1" fillId="6" borderId="0" xfId="0" applyNumberFormat="1" applyFont="1" applyFill="1" applyBorder="1" applyAlignment="1">
      <alignment horizontal="right"/>
    </xf>
    <xf numFmtId="167" fontId="1" fillId="14" borderId="31" xfId="0" applyNumberFormat="1" applyFont="1" applyFill="1" applyBorder="1"/>
    <xf numFmtId="167" fontId="9" fillId="4" borderId="32" xfId="0" applyNumberFormat="1" applyFont="1" applyFill="1" applyBorder="1" applyAlignment="1">
      <alignment horizontal="right"/>
    </xf>
    <xf numFmtId="167" fontId="9" fillId="4" borderId="33" xfId="0" applyNumberFormat="1" applyFont="1" applyFill="1" applyBorder="1"/>
    <xf numFmtId="167" fontId="9" fillId="5" borderId="33" xfId="0" applyNumberFormat="1" applyFont="1" applyFill="1" applyBorder="1" applyAlignment="1">
      <alignment horizontal="right"/>
    </xf>
    <xf numFmtId="167" fontId="9" fillId="5" borderId="33" xfId="0" applyNumberFormat="1" applyFont="1" applyFill="1" applyBorder="1"/>
    <xf numFmtId="167" fontId="9" fillId="6" borderId="33" xfId="0" applyNumberFormat="1" applyFont="1" applyFill="1" applyBorder="1" applyAlignment="1">
      <alignment horizontal="right"/>
    </xf>
    <xf numFmtId="167" fontId="9" fillId="6" borderId="33" xfId="0" applyNumberFormat="1" applyFont="1" applyFill="1" applyBorder="1"/>
    <xf numFmtId="167" fontId="1" fillId="8" borderId="32" xfId="0" applyNumberFormat="1" applyFont="1" applyFill="1" applyBorder="1" applyAlignment="1">
      <alignment horizontal="right"/>
    </xf>
    <xf numFmtId="167" fontId="1" fillId="9" borderId="33" xfId="0" applyNumberFormat="1" applyFont="1" applyFill="1" applyBorder="1"/>
    <xf numFmtId="164" fontId="1" fillId="9" borderId="33" xfId="0" applyNumberFormat="1" applyFont="1" applyFill="1" applyBorder="1"/>
    <xf numFmtId="167" fontId="1" fillId="7" borderId="32" xfId="0" applyNumberFormat="1" applyFont="1" applyFill="1" applyBorder="1"/>
    <xf numFmtId="167" fontId="1" fillId="2" borderId="33" xfId="0" applyNumberFormat="1" applyFont="1" applyFill="1" applyBorder="1"/>
    <xf numFmtId="164" fontId="1" fillId="10" borderId="33" xfId="0" applyNumberFormat="1" applyFont="1" applyFill="1" applyBorder="1"/>
    <xf numFmtId="0" fontId="1" fillId="0" borderId="31" xfId="0" applyFont="1" applyBorder="1" applyAlignment="1">
      <alignment horizontal="center"/>
    </xf>
    <xf numFmtId="164" fontId="1" fillId="3" borderId="3" xfId="0" applyNumberFormat="1" applyFont="1" applyFill="1" applyBorder="1"/>
    <xf numFmtId="40" fontId="4" fillId="3" borderId="5" xfId="0" applyNumberFormat="1" applyFont="1" applyFill="1" applyBorder="1"/>
    <xf numFmtId="40" fontId="4" fillId="4" borderId="5" xfId="0" applyNumberFormat="1" applyFont="1" applyFill="1" applyBorder="1" applyAlignment="1">
      <alignment horizontal="right"/>
    </xf>
    <xf numFmtId="40" fontId="4" fillId="3" borderId="1" xfId="0" applyNumberFormat="1" applyFont="1" applyFill="1" applyBorder="1"/>
    <xf numFmtId="40" fontId="4" fillId="4" borderId="1" xfId="0" applyNumberFormat="1" applyFont="1" applyFill="1" applyBorder="1" applyAlignment="1">
      <alignment horizontal="right"/>
    </xf>
    <xf numFmtId="40" fontId="4" fillId="3" borderId="3" xfId="0" applyNumberFormat="1" applyFont="1" applyFill="1" applyBorder="1"/>
    <xf numFmtId="40" fontId="4" fillId="4" borderId="3" xfId="0" applyNumberFormat="1" applyFont="1" applyFill="1" applyBorder="1" applyAlignment="1">
      <alignment horizontal="right"/>
    </xf>
    <xf numFmtId="40" fontId="1" fillId="3" borderId="1" xfId="0" applyNumberFormat="1" applyFont="1" applyFill="1" applyBorder="1"/>
    <xf numFmtId="40" fontId="1" fillId="4" borderId="1" xfId="0" applyNumberFormat="1" applyFont="1" applyFill="1" applyBorder="1" applyAlignment="1">
      <alignment horizontal="right"/>
    </xf>
    <xf numFmtId="40" fontId="1" fillId="3" borderId="3" xfId="0" applyNumberFormat="1" applyFont="1" applyFill="1" applyBorder="1"/>
    <xf numFmtId="40" fontId="1" fillId="4" borderId="3" xfId="0" applyNumberFormat="1" applyFont="1" applyFill="1" applyBorder="1" applyAlignment="1">
      <alignment horizontal="right"/>
    </xf>
    <xf numFmtId="40" fontId="18" fillId="3" borderId="1" xfId="0" applyNumberFormat="1" applyFont="1" applyFill="1" applyBorder="1"/>
    <xf numFmtId="40" fontId="18" fillId="4" borderId="1" xfId="0" applyNumberFormat="1" applyFont="1" applyFill="1" applyBorder="1" applyAlignment="1">
      <alignment horizontal="right"/>
    </xf>
    <xf numFmtId="164" fontId="18" fillId="3" borderId="1" xfId="0" applyNumberFormat="1" applyFont="1" applyFill="1" applyBorder="1"/>
    <xf numFmtId="164" fontId="18" fillId="4" borderId="1" xfId="0" applyNumberFormat="1" applyFont="1" applyFill="1" applyBorder="1" applyAlignment="1">
      <alignment horizontal="right"/>
    </xf>
    <xf numFmtId="40" fontId="18" fillId="3" borderId="3" xfId="0" applyNumberFormat="1" applyFont="1" applyFill="1" applyBorder="1"/>
    <xf numFmtId="40" fontId="21" fillId="3" borderId="1" xfId="0" applyNumberFormat="1" applyFont="1" applyFill="1" applyBorder="1"/>
    <xf numFmtId="40" fontId="21" fillId="4" borderId="1" xfId="0" applyNumberFormat="1" applyFont="1" applyFill="1" applyBorder="1" applyAlignment="1">
      <alignment horizontal="right"/>
    </xf>
    <xf numFmtId="164" fontId="21" fillId="3" borderId="1" xfId="0" applyNumberFormat="1" applyFont="1" applyFill="1" applyBorder="1"/>
    <xf numFmtId="164" fontId="21" fillId="4" borderId="1" xfId="0" applyNumberFormat="1" applyFont="1" applyFill="1" applyBorder="1" applyAlignment="1">
      <alignment horizontal="right"/>
    </xf>
    <xf numFmtId="2" fontId="4" fillId="4" borderId="5" xfId="0" applyNumberFormat="1" applyFont="1" applyFill="1" applyBorder="1"/>
    <xf numFmtId="2" fontId="4" fillId="4" borderId="1" xfId="0" applyNumberFormat="1" applyFont="1" applyFill="1" applyBorder="1"/>
    <xf numFmtId="2" fontId="4" fillId="4" borderId="3" xfId="0" applyNumberFormat="1" applyFont="1" applyFill="1" applyBorder="1"/>
    <xf numFmtId="2" fontId="1" fillId="4" borderId="3" xfId="0" applyNumberFormat="1" applyFont="1" applyFill="1" applyBorder="1"/>
    <xf numFmtId="2" fontId="18" fillId="4" borderId="1" xfId="0" applyNumberFormat="1" applyFont="1" applyFill="1" applyBorder="1"/>
    <xf numFmtId="40" fontId="1" fillId="8" borderId="20" xfId="0" applyNumberFormat="1" applyFont="1" applyFill="1" applyBorder="1" applyAlignment="1">
      <alignment horizontal="right"/>
    </xf>
    <xf numFmtId="3" fontId="22" fillId="14" borderId="10" xfId="0" applyNumberFormat="1" applyFont="1" applyFill="1" applyBorder="1"/>
    <xf numFmtId="3" fontId="22" fillId="14" borderId="26" xfId="0" applyNumberFormat="1" applyFont="1" applyFill="1" applyBorder="1"/>
    <xf numFmtId="3" fontId="4" fillId="14" borderId="10" xfId="0" applyNumberFormat="1" applyFont="1" applyFill="1" applyBorder="1"/>
    <xf numFmtId="38" fontId="4" fillId="4" borderId="0" xfId="0" applyNumberFormat="1" applyFont="1" applyFill="1" applyAlignment="1">
      <alignment horizontal="right"/>
    </xf>
    <xf numFmtId="38" fontId="4" fillId="4" borderId="0" xfId="0" applyNumberFormat="1" applyFont="1" applyFill="1"/>
    <xf numFmtId="38" fontId="4" fillId="5" borderId="0" xfId="0" applyNumberFormat="1" applyFont="1" applyFill="1"/>
    <xf numFmtId="38" fontId="4" fillId="6" borderId="0" xfId="0" applyNumberFormat="1" applyFont="1" applyFill="1"/>
    <xf numFmtId="38" fontId="4" fillId="8" borderId="1" xfId="0" applyNumberFormat="1" applyFont="1" applyFill="1" applyBorder="1" applyAlignment="1">
      <alignment horizontal="right"/>
    </xf>
    <xf numFmtId="38" fontId="4" fillId="9" borderId="0" xfId="0" applyNumberFormat="1" applyFont="1" applyFill="1"/>
    <xf numFmtId="164" fontId="4" fillId="9" borderId="0" xfId="0" applyNumberFormat="1" applyFont="1" applyFill="1"/>
    <xf numFmtId="38" fontId="4" fillId="7" borderId="1" xfId="0" applyNumberFormat="1" applyFont="1" applyFill="1" applyBorder="1"/>
    <xf numFmtId="38" fontId="4" fillId="2" borderId="0" xfId="0" applyNumberFormat="1" applyFont="1" applyFill="1"/>
    <xf numFmtId="164" fontId="4" fillId="10" borderId="0" xfId="0" applyNumberFormat="1" applyFont="1" applyFill="1"/>
    <xf numFmtId="0" fontId="4" fillId="0" borderId="10" xfId="0" applyFont="1" applyBorder="1" applyAlignment="1">
      <alignment horizontal="center"/>
    </xf>
    <xf numFmtId="0" fontId="4" fillId="0" borderId="22" xfId="0" applyFont="1" applyBorder="1"/>
    <xf numFmtId="3" fontId="4" fillId="14" borderId="23" xfId="0" applyNumberFormat="1" applyFont="1" applyFill="1" applyBorder="1"/>
    <xf numFmtId="38" fontId="4" fillId="4" borderId="22" xfId="0" applyNumberFormat="1" applyFont="1" applyFill="1" applyBorder="1" applyAlignment="1">
      <alignment horizontal="right"/>
    </xf>
    <xf numFmtId="38" fontId="4" fillId="4" borderId="22" xfId="0" applyNumberFormat="1" applyFont="1" applyFill="1" applyBorder="1"/>
    <xf numFmtId="164" fontId="4" fillId="4" borderId="22" xfId="0" applyNumberFormat="1" applyFont="1" applyFill="1" applyBorder="1"/>
    <xf numFmtId="38" fontId="4" fillId="5" borderId="22" xfId="0" applyNumberFormat="1" applyFont="1" applyFill="1" applyBorder="1" applyAlignment="1">
      <alignment horizontal="right"/>
    </xf>
    <xf numFmtId="38" fontId="4" fillId="5" borderId="22" xfId="0" applyNumberFormat="1" applyFont="1" applyFill="1" applyBorder="1"/>
    <xf numFmtId="38" fontId="4" fillId="6" borderId="22" xfId="0" applyNumberFormat="1" applyFont="1" applyFill="1" applyBorder="1" applyAlignment="1">
      <alignment horizontal="right"/>
    </xf>
    <xf numFmtId="38" fontId="4" fillId="6" borderId="22" xfId="0" applyNumberFormat="1" applyFont="1" applyFill="1" applyBorder="1"/>
    <xf numFmtId="38" fontId="4" fillId="8" borderId="24" xfId="0" applyNumberFormat="1" applyFont="1" applyFill="1" applyBorder="1" applyAlignment="1">
      <alignment horizontal="right"/>
    </xf>
    <xf numFmtId="38" fontId="4" fillId="9" borderId="22" xfId="0" applyNumberFormat="1" applyFont="1" applyFill="1" applyBorder="1"/>
    <xf numFmtId="164" fontId="4" fillId="9" borderId="22" xfId="0" applyNumberFormat="1" applyFont="1" applyFill="1" applyBorder="1"/>
    <xf numFmtId="38" fontId="4" fillId="7" borderId="24" xfId="0" applyNumberFormat="1" applyFont="1" applyFill="1" applyBorder="1"/>
    <xf numFmtId="38" fontId="4" fillId="2" borderId="22" xfId="0" applyNumberFormat="1" applyFont="1" applyFill="1" applyBorder="1"/>
    <xf numFmtId="164" fontId="4" fillId="10" borderId="22" xfId="0" applyNumberFormat="1" applyFont="1" applyFill="1" applyBorder="1"/>
    <xf numFmtId="0" fontId="4" fillId="0" borderId="23" xfId="0" applyFont="1" applyBorder="1" applyAlignment="1">
      <alignment horizontal="center"/>
    </xf>
    <xf numFmtId="0" fontId="23" fillId="0" borderId="0" xfId="0" applyFont="1" applyBorder="1"/>
    <xf numFmtId="3" fontId="23" fillId="14" borderId="10" xfId="0" applyNumberFormat="1" applyFont="1" applyFill="1" applyBorder="1"/>
    <xf numFmtId="38" fontId="23" fillId="4" borderId="0" xfId="0" applyNumberFormat="1" applyFont="1" applyFill="1" applyBorder="1" applyAlignment="1">
      <alignment horizontal="right"/>
    </xf>
    <xf numFmtId="38" fontId="23" fillId="4" borderId="0" xfId="0" applyNumberFormat="1" applyFont="1" applyFill="1" applyBorder="1"/>
    <xf numFmtId="164" fontId="23" fillId="4" borderId="0" xfId="0" applyNumberFormat="1" applyFont="1" applyFill="1" applyBorder="1"/>
    <xf numFmtId="38" fontId="23" fillId="5" borderId="0" xfId="0" applyNumberFormat="1" applyFont="1" applyFill="1" applyBorder="1" applyAlignment="1">
      <alignment horizontal="right"/>
    </xf>
    <xf numFmtId="38" fontId="23" fillId="5" borderId="0" xfId="0" applyNumberFormat="1" applyFont="1" applyFill="1" applyBorder="1"/>
    <xf numFmtId="38" fontId="23" fillId="6" borderId="0" xfId="0" applyNumberFormat="1" applyFont="1" applyFill="1" applyBorder="1" applyAlignment="1">
      <alignment horizontal="right"/>
    </xf>
    <xf numFmtId="38" fontId="23" fillId="6" borderId="0" xfId="0" applyNumberFormat="1" applyFont="1" applyFill="1" applyBorder="1"/>
    <xf numFmtId="38" fontId="23" fillId="8" borderId="1" xfId="0" applyNumberFormat="1" applyFont="1" applyFill="1" applyBorder="1" applyAlignment="1">
      <alignment horizontal="right"/>
    </xf>
    <xf numFmtId="38" fontId="23" fillId="9" borderId="0" xfId="0" applyNumberFormat="1" applyFont="1" applyFill="1" applyBorder="1"/>
    <xf numFmtId="164" fontId="23" fillId="9" borderId="0" xfId="0" applyNumberFormat="1" applyFont="1" applyFill="1" applyBorder="1"/>
    <xf numFmtId="38" fontId="23" fillId="7" borderId="1" xfId="0" applyNumberFormat="1" applyFont="1" applyFill="1" applyBorder="1"/>
    <xf numFmtId="38" fontId="23" fillId="2" borderId="0" xfId="0" applyNumberFormat="1" applyFont="1" applyFill="1" applyBorder="1"/>
    <xf numFmtId="164" fontId="23" fillId="10" borderId="0" xfId="0" applyNumberFormat="1" applyFont="1" applyFill="1" applyBorder="1"/>
    <xf numFmtId="0" fontId="23" fillId="0" borderId="10" xfId="0" applyFont="1" applyBorder="1" applyAlignment="1">
      <alignment horizontal="center"/>
    </xf>
    <xf numFmtId="0" fontId="4" fillId="0" borderId="28" xfId="0" applyFont="1" applyBorder="1"/>
    <xf numFmtId="3" fontId="4" fillId="14" borderId="29" xfId="0" applyNumberFormat="1" applyFont="1" applyFill="1" applyBorder="1"/>
    <xf numFmtId="38" fontId="4" fillId="4" borderId="30" xfId="0" applyNumberFormat="1" applyFont="1" applyFill="1" applyBorder="1" applyAlignment="1">
      <alignment horizontal="right"/>
    </xf>
    <xf numFmtId="38" fontId="4" fillId="4" borderId="28" xfId="0" applyNumberFormat="1" applyFont="1" applyFill="1" applyBorder="1"/>
    <xf numFmtId="164" fontId="4" fillId="4" borderId="28" xfId="0" applyNumberFormat="1" applyFont="1" applyFill="1" applyBorder="1"/>
    <xf numFmtId="38" fontId="4" fillId="5" borderId="28" xfId="0" applyNumberFormat="1" applyFont="1" applyFill="1" applyBorder="1" applyAlignment="1">
      <alignment horizontal="right"/>
    </xf>
    <xf numFmtId="38" fontId="4" fillId="5" borderId="28" xfId="0" applyNumberFormat="1" applyFont="1" applyFill="1" applyBorder="1"/>
    <xf numFmtId="38" fontId="4" fillId="6" borderId="28" xfId="0" applyNumberFormat="1" applyFont="1" applyFill="1" applyBorder="1" applyAlignment="1">
      <alignment horizontal="right"/>
    </xf>
    <xf numFmtId="38" fontId="4" fillId="6" borderId="28" xfId="0" applyNumberFormat="1" applyFont="1" applyFill="1" applyBorder="1"/>
    <xf numFmtId="38" fontId="4" fillId="8" borderId="30" xfId="0" applyNumberFormat="1" applyFont="1" applyFill="1" applyBorder="1" applyAlignment="1">
      <alignment horizontal="right"/>
    </xf>
    <xf numFmtId="38" fontId="4" fillId="9" borderId="28" xfId="0" applyNumberFormat="1" applyFont="1" applyFill="1" applyBorder="1"/>
    <xf numFmtId="164" fontId="4" fillId="9" borderId="28" xfId="0" applyNumberFormat="1" applyFont="1" applyFill="1" applyBorder="1"/>
    <xf numFmtId="38" fontId="4" fillId="7" borderId="30" xfId="0" applyNumberFormat="1" applyFont="1" applyFill="1" applyBorder="1"/>
    <xf numFmtId="38" fontId="4" fillId="2" borderId="28" xfId="0" applyNumberFormat="1" applyFont="1" applyFill="1" applyBorder="1"/>
    <xf numFmtId="164" fontId="4" fillId="10" borderId="28" xfId="0" applyNumberFormat="1" applyFont="1" applyFill="1" applyBorder="1"/>
    <xf numFmtId="0" fontId="4" fillId="0" borderId="29" xfId="0" applyFont="1" applyBorder="1" applyAlignment="1">
      <alignment horizontal="center"/>
    </xf>
    <xf numFmtId="164" fontId="4" fillId="14" borderId="14" xfId="0" applyNumberFormat="1" applyFont="1" applyFill="1" applyBorder="1"/>
    <xf numFmtId="38" fontId="4" fillId="11" borderId="12" xfId="0" applyNumberFormat="1" applyFont="1" applyFill="1" applyBorder="1"/>
    <xf numFmtId="38" fontId="4" fillId="11" borderId="0" xfId="0" applyNumberFormat="1" applyFont="1" applyFill="1" applyBorder="1"/>
    <xf numFmtId="38" fontId="4" fillId="12" borderId="12" xfId="0" applyNumberFormat="1" applyFont="1" applyFill="1" applyBorder="1"/>
    <xf numFmtId="38" fontId="4" fillId="12" borderId="0" xfId="0" applyNumberFormat="1" applyFont="1" applyFill="1" applyBorder="1"/>
    <xf numFmtId="0" fontId="4" fillId="0" borderId="5" xfId="0" applyFont="1" applyBorder="1"/>
    <xf numFmtId="164" fontId="4" fillId="14" borderId="15" xfId="0" applyNumberFormat="1" applyFont="1" applyFill="1" applyBorder="1"/>
    <xf numFmtId="38" fontId="4" fillId="11" borderId="11" xfId="0" applyNumberFormat="1" applyFont="1" applyFill="1" applyBorder="1"/>
    <xf numFmtId="38" fontId="4" fillId="11" borderId="7" xfId="0" applyNumberFormat="1" applyFont="1" applyFill="1" applyBorder="1"/>
    <xf numFmtId="38" fontId="4" fillId="12" borderId="11" xfId="0" applyNumberFormat="1" applyFont="1" applyFill="1" applyBorder="1"/>
    <xf numFmtId="38" fontId="4" fillId="12" borderId="7" xfId="0" applyNumberFormat="1" applyFont="1" applyFill="1" applyBorder="1"/>
    <xf numFmtId="3" fontId="4" fillId="14" borderId="8" xfId="0" applyNumberFormat="1" applyFont="1" applyFill="1" applyBorder="1"/>
    <xf numFmtId="38" fontId="4" fillId="4" borderId="7" xfId="0" applyNumberFormat="1" applyFont="1" applyFill="1" applyBorder="1"/>
    <xf numFmtId="38" fontId="4" fillId="5" borderId="7" xfId="0" applyNumberFormat="1" applyFont="1" applyFill="1" applyBorder="1"/>
    <xf numFmtId="38" fontId="4" fillId="6" borderId="7" xfId="0" applyNumberFormat="1" applyFont="1" applyFill="1" applyBorder="1"/>
    <xf numFmtId="38" fontId="4" fillId="8" borderId="3" xfId="0" applyNumberFormat="1" applyFont="1" applyFill="1" applyBorder="1" applyAlignment="1">
      <alignment horizontal="right"/>
    </xf>
    <xf numFmtId="38" fontId="4" fillId="9" borderId="7" xfId="0" applyNumberFormat="1" applyFont="1" applyFill="1" applyBorder="1"/>
    <xf numFmtId="164" fontId="4" fillId="9" borderId="7" xfId="0" applyNumberFormat="1" applyFont="1" applyFill="1" applyBorder="1"/>
    <xf numFmtId="38" fontId="4" fillId="7" borderId="3" xfId="0" applyNumberFormat="1" applyFont="1" applyFill="1" applyBorder="1"/>
    <xf numFmtId="38" fontId="4" fillId="2" borderId="7" xfId="0" applyNumberFormat="1" applyFont="1" applyFill="1" applyBorder="1"/>
    <xf numFmtId="164" fontId="4" fillId="10" borderId="7" xfId="0" applyNumberFormat="1" applyFont="1" applyFill="1" applyBorder="1"/>
    <xf numFmtId="38" fontId="4" fillId="4" borderId="7" xfId="0" applyNumberFormat="1" applyFont="1" applyFill="1" applyBorder="1" applyAlignment="1">
      <alignment horizontal="right"/>
    </xf>
    <xf numFmtId="38" fontId="4" fillId="5" borderId="7" xfId="0" applyNumberFormat="1" applyFont="1" applyFill="1" applyBorder="1" applyAlignment="1">
      <alignment horizontal="right"/>
    </xf>
    <xf numFmtId="38" fontId="4" fillId="6" borderId="7" xfId="0" applyNumberFormat="1" applyFont="1" applyFill="1" applyBorder="1" applyAlignment="1">
      <alignment horizontal="right"/>
    </xf>
    <xf numFmtId="0" fontId="4" fillId="0" borderId="4" xfId="0" applyFont="1" applyBorder="1"/>
    <xf numFmtId="166" fontId="4" fillId="5" borderId="7" xfId="0" applyNumberFormat="1" applyFont="1" applyFill="1" applyBorder="1"/>
    <xf numFmtId="166" fontId="4" fillId="6" borderId="7" xfId="0" applyNumberFormat="1" applyFont="1" applyFill="1" applyBorder="1"/>
    <xf numFmtId="166" fontId="4" fillId="8" borderId="3" xfId="0" applyNumberFormat="1" applyFont="1" applyFill="1" applyBorder="1" applyAlignment="1">
      <alignment horizontal="right"/>
    </xf>
    <xf numFmtId="166" fontId="4" fillId="9" borderId="7" xfId="0" applyNumberFormat="1" applyFont="1" applyFill="1" applyBorder="1"/>
    <xf numFmtId="166" fontId="4" fillId="7" borderId="3" xfId="0" applyNumberFormat="1" applyFont="1" applyFill="1" applyBorder="1"/>
    <xf numFmtId="166" fontId="4" fillId="2" borderId="7" xfId="0" applyNumberFormat="1" applyFont="1" applyFill="1" applyBorder="1"/>
    <xf numFmtId="40" fontId="4" fillId="4" borderId="7" xfId="0" applyNumberFormat="1" applyFont="1" applyFill="1" applyBorder="1" applyAlignment="1">
      <alignment horizontal="right"/>
    </xf>
    <xf numFmtId="166" fontId="4" fillId="5" borderId="7" xfId="0" applyNumberFormat="1" applyFont="1" applyFill="1" applyBorder="1" applyAlignment="1">
      <alignment horizontal="right"/>
    </xf>
    <xf numFmtId="166" fontId="4" fillId="6" borderId="7" xfId="0" applyNumberFormat="1" applyFont="1" applyFill="1" applyBorder="1" applyAlignment="1">
      <alignment horizontal="right"/>
    </xf>
    <xf numFmtId="40" fontId="4" fillId="14" borderId="6" xfId="0" applyNumberFormat="1" applyFont="1" applyFill="1" applyBorder="1"/>
    <xf numFmtId="40" fontId="15" fillId="11" borderId="12" xfId="0" applyNumberFormat="1" applyFont="1" applyFill="1" applyBorder="1"/>
    <xf numFmtId="40" fontId="15" fillId="11" borderId="0" xfId="0" applyNumberFormat="1" applyFont="1" applyFill="1" applyBorder="1"/>
    <xf numFmtId="40" fontId="15" fillId="12" borderId="12" xfId="0" applyNumberFormat="1" applyFont="1" applyFill="1" applyBorder="1"/>
    <xf numFmtId="40" fontId="15" fillId="12" borderId="0" xfId="0" applyNumberFormat="1" applyFont="1" applyFill="1" applyBorder="1"/>
    <xf numFmtId="40" fontId="4" fillId="11" borderId="12" xfId="0" applyNumberFormat="1" applyFont="1" applyFill="1" applyBorder="1"/>
    <xf numFmtId="40" fontId="4" fillId="11" borderId="0" xfId="0" applyNumberFormat="1" applyFont="1" applyFill="1" applyBorder="1"/>
    <xf numFmtId="40" fontId="4" fillId="12" borderId="12" xfId="0" applyNumberFormat="1" applyFont="1" applyFill="1" applyBorder="1"/>
    <xf numFmtId="40" fontId="4" fillId="12" borderId="0" xfId="0" applyNumberFormat="1" applyFont="1" applyFill="1" applyBorder="1"/>
    <xf numFmtId="164" fontId="4" fillId="14" borderId="14" xfId="0" applyNumberFormat="1" applyFont="1" applyFill="1" applyBorder="1" applyAlignment="1">
      <alignment horizontal="right"/>
    </xf>
    <xf numFmtId="40" fontId="4" fillId="11" borderId="11" xfId="0" applyNumberFormat="1" applyFont="1" applyFill="1" applyBorder="1"/>
    <xf numFmtId="40" fontId="4" fillId="11" borderId="7" xfId="0" applyNumberFormat="1" applyFont="1" applyFill="1" applyBorder="1"/>
    <xf numFmtId="40" fontId="4" fillId="12" borderId="11" xfId="0" applyNumberFormat="1" applyFont="1" applyFill="1" applyBorder="1"/>
    <xf numFmtId="40" fontId="4" fillId="12" borderId="4" xfId="0" applyNumberFormat="1" applyFont="1" applyFill="1" applyBorder="1"/>
    <xf numFmtId="0" fontId="6" fillId="11" borderId="21" xfId="0" applyFont="1" applyFill="1" applyBorder="1" applyAlignment="1">
      <alignment horizontal="center" wrapText="1"/>
    </xf>
    <xf numFmtId="0" fontId="6" fillId="11" borderId="19" xfId="0" applyFont="1" applyFill="1" applyBorder="1" applyAlignment="1">
      <alignment horizontal="center" wrapText="1"/>
    </xf>
    <xf numFmtId="0" fontId="6" fillId="12" borderId="12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 wrapText="1"/>
    </xf>
    <xf numFmtId="0" fontId="6" fillId="12" borderId="19" xfId="0" applyFont="1" applyFill="1" applyBorder="1" applyAlignment="1">
      <alignment horizontal="center" wrapText="1"/>
    </xf>
    <xf numFmtId="164" fontId="5" fillId="4" borderId="17" xfId="0" applyNumberFormat="1" applyFont="1" applyFill="1" applyBorder="1" applyAlignment="1">
      <alignment horizontal="center" wrapText="1"/>
    </xf>
    <xf numFmtId="164" fontId="11" fillId="4" borderId="7" xfId="0" applyNumberFormat="1" applyFont="1" applyFill="1" applyBorder="1" applyAlignment="1">
      <alignment horizontal="center" wrapText="1"/>
    </xf>
    <xf numFmtId="164" fontId="1" fillId="4" borderId="25" xfId="0" applyNumberFormat="1" applyFont="1" applyFill="1" applyBorder="1"/>
    <xf numFmtId="164" fontId="9" fillId="4" borderId="33" xfId="0" applyNumberFormat="1" applyFont="1" applyFill="1" applyBorder="1"/>
    <xf numFmtId="164" fontId="0" fillId="12" borderId="13" xfId="0" applyNumberFormat="1" applyFill="1" applyBorder="1"/>
    <xf numFmtId="164" fontId="1" fillId="12" borderId="14" xfId="0" applyNumberFormat="1" applyFont="1" applyFill="1" applyBorder="1" applyAlignment="1">
      <alignment horizontal="center" wrapText="1"/>
    </xf>
    <xf numFmtId="164" fontId="5" fillId="12" borderId="15" xfId="0" applyNumberFormat="1" applyFont="1" applyFill="1" applyBorder="1" applyAlignment="1">
      <alignment horizontal="center" wrapText="1"/>
    </xf>
    <xf numFmtId="164" fontId="5" fillId="11" borderId="15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Alignment="1">
      <alignment horizontal="center" wrapText="1"/>
    </xf>
    <xf numFmtId="164" fontId="0" fillId="13" borderId="0" xfId="0" applyNumberFormat="1" applyFill="1"/>
    <xf numFmtId="164" fontId="1" fillId="14" borderId="14" xfId="0" applyNumberFormat="1" applyFont="1" applyFill="1" applyBorder="1"/>
    <xf numFmtId="38" fontId="1" fillId="11" borderId="12" xfId="0" applyNumberFormat="1" applyFont="1" applyFill="1" applyBorder="1"/>
    <xf numFmtId="38" fontId="1" fillId="11" borderId="0" xfId="0" applyNumberFormat="1" applyFont="1" applyFill="1" applyBorder="1"/>
    <xf numFmtId="38" fontId="1" fillId="12" borderId="12" xfId="0" applyNumberFormat="1" applyFont="1" applyFill="1" applyBorder="1"/>
    <xf numFmtId="38" fontId="1" fillId="12" borderId="18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9"/>
  <sheetViews>
    <sheetView tabSelected="1" zoomScale="90" zoomScaleNormal="90" workbookViewId="0"/>
  </sheetViews>
  <sheetFormatPr defaultRowHeight="13.2"/>
  <cols>
    <col min="1" max="1" width="50.6640625" customWidth="1"/>
    <col min="2" max="2" width="12.6640625" customWidth="1"/>
    <col min="3" max="4" width="10.6640625" customWidth="1"/>
    <col min="5" max="5" width="10.6640625" style="305" customWidth="1"/>
    <col min="6" max="7" width="10.6640625" customWidth="1"/>
    <col min="8" max="9" width="10.77734375" customWidth="1"/>
    <col min="10" max="10" width="12.77734375" customWidth="1"/>
    <col min="11" max="22" width="10.77734375" customWidth="1"/>
  </cols>
  <sheetData>
    <row r="1" spans="1:16" ht="21">
      <c r="A1" s="4" t="s">
        <v>517</v>
      </c>
    </row>
    <row r="3" spans="1:16" ht="15.6">
      <c r="A3" s="2" t="s">
        <v>518</v>
      </c>
    </row>
    <row r="4" spans="1:16">
      <c r="A4" s="21"/>
      <c r="B4" s="21"/>
      <c r="C4" s="21"/>
      <c r="D4" s="21"/>
      <c r="E4" s="306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" ht="60" customHeight="1">
      <c r="A5" s="353" t="s">
        <v>89</v>
      </c>
      <c r="B5" s="354" t="s">
        <v>233</v>
      </c>
      <c r="C5" s="355" t="s">
        <v>77</v>
      </c>
      <c r="D5" s="356" t="s">
        <v>78</v>
      </c>
      <c r="E5" s="850" t="s">
        <v>79</v>
      </c>
      <c r="F5" s="357" t="s">
        <v>80</v>
      </c>
      <c r="G5" s="357" t="s">
        <v>81</v>
      </c>
      <c r="H5" s="358" t="s">
        <v>82</v>
      </c>
      <c r="I5" s="358" t="s">
        <v>83</v>
      </c>
      <c r="J5" s="359" t="s">
        <v>242</v>
      </c>
      <c r="K5" s="360" t="s">
        <v>243</v>
      </c>
      <c r="L5" s="360" t="s">
        <v>244</v>
      </c>
      <c r="M5" s="361" t="s">
        <v>70</v>
      </c>
      <c r="N5" s="362" t="s">
        <v>104</v>
      </c>
      <c r="O5" s="363" t="s">
        <v>234</v>
      </c>
      <c r="P5" s="364" t="s">
        <v>2</v>
      </c>
    </row>
    <row r="6" spans="1:16" s="184" customFormat="1" ht="16.2" customHeight="1">
      <c r="A6" s="172"/>
      <c r="B6" s="173" t="s">
        <v>9</v>
      </c>
      <c r="C6" s="174" t="s">
        <v>9</v>
      </c>
      <c r="D6" s="175" t="s">
        <v>9</v>
      </c>
      <c r="E6" s="851" t="s">
        <v>1</v>
      </c>
      <c r="F6" s="176" t="s">
        <v>9</v>
      </c>
      <c r="G6" s="176" t="s">
        <v>9</v>
      </c>
      <c r="H6" s="177" t="s">
        <v>9</v>
      </c>
      <c r="I6" s="177" t="s">
        <v>9</v>
      </c>
      <c r="J6" s="178" t="s">
        <v>9</v>
      </c>
      <c r="K6" s="179" t="s">
        <v>9</v>
      </c>
      <c r="L6" s="179" t="s">
        <v>1</v>
      </c>
      <c r="M6" s="180" t="s">
        <v>9</v>
      </c>
      <c r="N6" s="181" t="s">
        <v>9</v>
      </c>
      <c r="O6" s="182" t="s">
        <v>1</v>
      </c>
      <c r="P6" s="183"/>
    </row>
    <row r="7" spans="1:16" s="3" customFormat="1" ht="19.95" customHeight="1">
      <c r="A7" s="102" t="s">
        <v>118</v>
      </c>
      <c r="B7" s="736">
        <v>14065</v>
      </c>
      <c r="C7" s="737">
        <v>14022</v>
      </c>
      <c r="D7" s="738">
        <f>B7-C7</f>
        <v>43</v>
      </c>
      <c r="E7" s="110">
        <f>B7/C7</f>
        <v>1.0030666096134646</v>
      </c>
      <c r="F7" s="739">
        <v>13855</v>
      </c>
      <c r="G7" s="739">
        <f>B7-F7</f>
        <v>210</v>
      </c>
      <c r="H7" s="740">
        <v>14065</v>
      </c>
      <c r="I7" s="740">
        <f>B7-H7</f>
        <v>0</v>
      </c>
      <c r="J7" s="741">
        <v>14065</v>
      </c>
      <c r="K7" s="742">
        <f>B7-J7</f>
        <v>0</v>
      </c>
      <c r="L7" s="743">
        <f>B7/J7</f>
        <v>1</v>
      </c>
      <c r="M7" s="744">
        <v>15148.038</v>
      </c>
      <c r="N7" s="745">
        <f>B7-M7</f>
        <v>-1083.0380000000005</v>
      </c>
      <c r="O7" s="746">
        <f>B7/M7</f>
        <v>0.92850308402976012</v>
      </c>
      <c r="P7" s="747" t="s">
        <v>15</v>
      </c>
    </row>
    <row r="8" spans="1:16" s="323" customFormat="1" ht="19.95" customHeight="1">
      <c r="A8" s="341" t="s">
        <v>119</v>
      </c>
      <c r="B8" s="321">
        <v>82.396000000000001</v>
      </c>
      <c r="C8" s="647" t="s">
        <v>86</v>
      </c>
      <c r="D8" s="322" t="e">
        <f t="shared" ref="D8:D9" si="0">B8-C8</f>
        <v>#VALUE!</v>
      </c>
      <c r="E8" s="289" t="e">
        <f t="shared" ref="E8:E9" si="1">B8/C8</f>
        <v>#VALUE!</v>
      </c>
      <c r="F8" s="315" t="s">
        <v>86</v>
      </c>
      <c r="G8" s="315" t="e">
        <f t="shared" ref="G8:G9" si="2">B8-F8</f>
        <v>#VALUE!</v>
      </c>
      <c r="H8" s="316" t="s">
        <v>86</v>
      </c>
      <c r="I8" s="316" t="e">
        <f t="shared" ref="I8:I9" si="3">B8-H8</f>
        <v>#VALUE!</v>
      </c>
      <c r="J8" s="634">
        <v>82.396000000000001</v>
      </c>
      <c r="K8" s="343">
        <f t="shared" ref="K8:K9" si="4">B8-J8</f>
        <v>0</v>
      </c>
      <c r="L8" s="290">
        <f t="shared" ref="L8:L9" si="5">B8/J8</f>
        <v>1</v>
      </c>
      <c r="M8" s="344">
        <v>86.748000000000005</v>
      </c>
      <c r="N8" s="345">
        <f t="shared" ref="N8:N9" si="6">B8-M8</f>
        <v>-4.3520000000000039</v>
      </c>
      <c r="O8" s="346">
        <f t="shared" ref="O8:O9" si="7">B8/M8</f>
        <v>0.94983169640798626</v>
      </c>
      <c r="P8" s="31" t="s">
        <v>72</v>
      </c>
    </row>
    <row r="9" spans="1:16" s="309" customFormat="1" ht="19.95" customHeight="1">
      <c r="A9" s="342" t="s">
        <v>120</v>
      </c>
      <c r="B9" s="310">
        <v>170.7</v>
      </c>
      <c r="C9" s="548">
        <v>169.7</v>
      </c>
      <c r="D9" s="311">
        <f t="shared" si="0"/>
        <v>1</v>
      </c>
      <c r="E9" s="852">
        <f t="shared" si="1"/>
        <v>1.0058927519151444</v>
      </c>
      <c r="F9" s="312">
        <v>165.7</v>
      </c>
      <c r="G9" s="312">
        <f t="shared" si="2"/>
        <v>5</v>
      </c>
      <c r="H9" s="313">
        <v>170.7</v>
      </c>
      <c r="I9" s="313">
        <f t="shared" si="3"/>
        <v>0</v>
      </c>
      <c r="J9" s="635">
        <v>170.7</v>
      </c>
      <c r="K9" s="347">
        <f t="shared" si="4"/>
        <v>0</v>
      </c>
      <c r="L9" s="291">
        <f t="shared" si="5"/>
        <v>1</v>
      </c>
      <c r="M9" s="348">
        <v>174.6</v>
      </c>
      <c r="N9" s="349">
        <f t="shared" si="6"/>
        <v>-3.9000000000000057</v>
      </c>
      <c r="O9" s="350">
        <f t="shared" si="7"/>
        <v>0.9776632302405498</v>
      </c>
      <c r="P9" s="231" t="s">
        <v>15</v>
      </c>
    </row>
    <row r="10" spans="1:16" s="3" customFormat="1" ht="19.95" customHeight="1">
      <c r="A10" s="102" t="s">
        <v>121</v>
      </c>
      <c r="B10" s="736">
        <v>4255</v>
      </c>
      <c r="C10" s="737">
        <v>4229</v>
      </c>
      <c r="D10" s="738">
        <f t="shared" ref="D10:D13" si="8">B10-C10</f>
        <v>26</v>
      </c>
      <c r="E10" s="110">
        <f t="shared" ref="E10:E13" si="9">B10/C10</f>
        <v>1.0061480255379522</v>
      </c>
      <c r="F10" s="739">
        <v>4102</v>
      </c>
      <c r="G10" s="739">
        <f t="shared" ref="G10:G39" si="10">B10-F10</f>
        <v>153</v>
      </c>
      <c r="H10" s="740">
        <v>4255</v>
      </c>
      <c r="I10" s="740">
        <f t="shared" ref="I10:I39" si="11">B10-H10</f>
        <v>0</v>
      </c>
      <c r="J10" s="741">
        <v>4255</v>
      </c>
      <c r="K10" s="742">
        <f t="shared" ref="K10:K13" si="12">B10-J10</f>
        <v>0</v>
      </c>
      <c r="L10" s="743">
        <f t="shared" ref="L10:L13" si="13">B10/J10</f>
        <v>1</v>
      </c>
      <c r="M10" s="744">
        <v>4306.6710000000003</v>
      </c>
      <c r="N10" s="745">
        <f t="shared" ref="N10:N13" si="14">B10-M10</f>
        <v>-51.671000000000276</v>
      </c>
      <c r="O10" s="746">
        <f t="shared" ref="O10:O13" si="15">B10/M10</f>
        <v>0.98800210185547022</v>
      </c>
      <c r="P10" s="747" t="s">
        <v>15</v>
      </c>
    </row>
    <row r="11" spans="1:16" s="323" customFormat="1" ht="19.95" customHeight="1">
      <c r="A11" s="341" t="s">
        <v>122</v>
      </c>
      <c r="B11" s="321">
        <v>88.566999999999993</v>
      </c>
      <c r="C11" s="647" t="s">
        <v>86</v>
      </c>
      <c r="D11" s="322" t="e">
        <f t="shared" si="8"/>
        <v>#VALUE!</v>
      </c>
      <c r="E11" s="289" t="e">
        <f t="shared" si="9"/>
        <v>#VALUE!</v>
      </c>
      <c r="F11" s="315" t="s">
        <v>86</v>
      </c>
      <c r="G11" s="315" t="e">
        <f t="shared" si="10"/>
        <v>#VALUE!</v>
      </c>
      <c r="H11" s="316" t="s">
        <v>86</v>
      </c>
      <c r="I11" s="316" t="e">
        <f t="shared" si="11"/>
        <v>#VALUE!</v>
      </c>
      <c r="J11" s="634">
        <v>88.566999999999993</v>
      </c>
      <c r="K11" s="343">
        <f t="shared" si="12"/>
        <v>0</v>
      </c>
      <c r="L11" s="290">
        <f t="shared" si="13"/>
        <v>1</v>
      </c>
      <c r="M11" s="344">
        <v>82.736000000000004</v>
      </c>
      <c r="N11" s="345">
        <f t="shared" si="14"/>
        <v>5.8309999999999889</v>
      </c>
      <c r="O11" s="346">
        <f t="shared" si="15"/>
        <v>1.0704771804293172</v>
      </c>
      <c r="P11" s="31" t="s">
        <v>72</v>
      </c>
    </row>
    <row r="12" spans="1:16" s="309" customFormat="1" ht="19.95" customHeight="1">
      <c r="A12" s="342" t="s">
        <v>123</v>
      </c>
      <c r="B12" s="310">
        <v>48</v>
      </c>
      <c r="C12" s="548">
        <v>47.6</v>
      </c>
      <c r="D12" s="311">
        <f t="shared" si="8"/>
        <v>0.39999999999999858</v>
      </c>
      <c r="E12" s="852">
        <f t="shared" si="9"/>
        <v>1.0084033613445378</v>
      </c>
      <c r="F12" s="312">
        <v>46</v>
      </c>
      <c r="G12" s="312">
        <f t="shared" si="10"/>
        <v>2</v>
      </c>
      <c r="H12" s="313">
        <v>48</v>
      </c>
      <c r="I12" s="313">
        <f t="shared" si="11"/>
        <v>0</v>
      </c>
      <c r="J12" s="635">
        <v>48</v>
      </c>
      <c r="K12" s="347">
        <f t="shared" si="12"/>
        <v>0</v>
      </c>
      <c r="L12" s="291">
        <f t="shared" si="13"/>
        <v>1</v>
      </c>
      <c r="M12" s="348">
        <v>52.1</v>
      </c>
      <c r="N12" s="349">
        <f t="shared" si="14"/>
        <v>-4.1000000000000014</v>
      </c>
      <c r="O12" s="350">
        <f t="shared" si="15"/>
        <v>0.9213051823416506</v>
      </c>
      <c r="P12" s="231" t="s">
        <v>15</v>
      </c>
    </row>
    <row r="13" spans="1:16" s="3" customFormat="1" ht="19.95" customHeight="1">
      <c r="A13" s="748" t="s">
        <v>124</v>
      </c>
      <c r="B13" s="749">
        <v>1824</v>
      </c>
      <c r="C13" s="750">
        <v>1815</v>
      </c>
      <c r="D13" s="751">
        <f t="shared" si="8"/>
        <v>9</v>
      </c>
      <c r="E13" s="752">
        <f t="shared" si="9"/>
        <v>1.0049586776859505</v>
      </c>
      <c r="F13" s="753">
        <v>1795</v>
      </c>
      <c r="G13" s="754">
        <f t="shared" si="10"/>
        <v>29</v>
      </c>
      <c r="H13" s="755">
        <v>1833</v>
      </c>
      <c r="I13" s="756">
        <f t="shared" si="11"/>
        <v>-9</v>
      </c>
      <c r="J13" s="757">
        <v>1820</v>
      </c>
      <c r="K13" s="758">
        <f t="shared" si="12"/>
        <v>4</v>
      </c>
      <c r="L13" s="759">
        <f t="shared" si="13"/>
        <v>1.0021978021978022</v>
      </c>
      <c r="M13" s="760">
        <v>2309.6750000000002</v>
      </c>
      <c r="N13" s="761">
        <f t="shared" si="14"/>
        <v>-485.67500000000018</v>
      </c>
      <c r="O13" s="762">
        <f t="shared" si="15"/>
        <v>0.78972149761330046</v>
      </c>
      <c r="P13" s="763" t="s">
        <v>232</v>
      </c>
    </row>
    <row r="14" spans="1:16" s="324" customFormat="1" ht="19.95" customHeight="1">
      <c r="A14" s="324" t="s">
        <v>125</v>
      </c>
      <c r="B14" s="325">
        <v>1250.192</v>
      </c>
      <c r="C14" s="546">
        <v>1239</v>
      </c>
      <c r="D14" s="326">
        <f t="shared" ref="D14:D17" si="16">B14-C14</f>
        <v>11.192000000000007</v>
      </c>
      <c r="E14" s="327">
        <f t="shared" ref="E14" si="17">B14/C14</f>
        <v>1.0090330912025827</v>
      </c>
      <c r="F14" s="551">
        <v>1207</v>
      </c>
      <c r="G14" s="328">
        <f t="shared" ref="G14" si="18">B14-F14</f>
        <v>43.192000000000007</v>
      </c>
      <c r="H14" s="553">
        <v>1292</v>
      </c>
      <c r="I14" s="329">
        <f t="shared" ref="I14" si="19">B14-H14</f>
        <v>-41.807999999999993</v>
      </c>
      <c r="J14" s="636">
        <v>1246.3920000000001</v>
      </c>
      <c r="K14" s="330">
        <f t="shared" ref="K14" si="20">B14-J14</f>
        <v>3.7999999999999545</v>
      </c>
      <c r="L14" s="331">
        <f t="shared" ref="L14" si="21">B14/J14</f>
        <v>1.003048800056483</v>
      </c>
      <c r="M14" s="203">
        <v>1671.5319999999999</v>
      </c>
      <c r="N14" s="332">
        <f t="shared" ref="N14" si="22">B14-M14</f>
        <v>-421.33999999999992</v>
      </c>
      <c r="O14" s="333">
        <f t="shared" ref="O14" si="23">B14/M14</f>
        <v>0.74793183738031943</v>
      </c>
      <c r="P14" s="204" t="s">
        <v>232</v>
      </c>
    </row>
    <row r="15" spans="1:16" s="324" customFormat="1" ht="19.95" customHeight="1">
      <c r="A15" s="764" t="s">
        <v>126</v>
      </c>
      <c r="B15" s="765">
        <v>743</v>
      </c>
      <c r="C15" s="766">
        <v>731</v>
      </c>
      <c r="D15" s="767">
        <f t="shared" si="16"/>
        <v>12</v>
      </c>
      <c r="E15" s="768">
        <f t="shared" ref="E15:E20" si="24">B15/C15</f>
        <v>1.0164158686730507</v>
      </c>
      <c r="F15" s="769">
        <v>704</v>
      </c>
      <c r="G15" s="770">
        <f t="shared" ref="G15:G20" si="25">B15-F15</f>
        <v>39</v>
      </c>
      <c r="H15" s="771">
        <v>783</v>
      </c>
      <c r="I15" s="772">
        <f t="shared" ref="I15:I20" si="26">B15-H15</f>
        <v>-40</v>
      </c>
      <c r="J15" s="773">
        <v>737</v>
      </c>
      <c r="K15" s="774">
        <f t="shared" ref="K15:K20" si="27">B15-J15</f>
        <v>6</v>
      </c>
      <c r="L15" s="775">
        <f t="shared" ref="L15:L20" si="28">B15/J15</f>
        <v>1.0081411126187245</v>
      </c>
      <c r="M15" s="776">
        <v>1081</v>
      </c>
      <c r="N15" s="777">
        <f t="shared" ref="N15:N20" si="29">B15-M15</f>
        <v>-338</v>
      </c>
      <c r="O15" s="778">
        <f t="shared" ref="O15:O20" si="30">B15/M15</f>
        <v>0.68732654949121186</v>
      </c>
      <c r="P15" s="779" t="s">
        <v>232</v>
      </c>
    </row>
    <row r="16" spans="1:16" s="324" customFormat="1" ht="19.95" customHeight="1">
      <c r="A16" s="324" t="s">
        <v>127</v>
      </c>
      <c r="B16" s="325">
        <v>298</v>
      </c>
      <c r="C16" s="546">
        <v>295</v>
      </c>
      <c r="D16" s="326">
        <f t="shared" si="16"/>
        <v>3</v>
      </c>
      <c r="E16" s="327">
        <f t="shared" ref="E16:E17" si="31">B16/C16</f>
        <v>1.0101694915254238</v>
      </c>
      <c r="F16" s="551">
        <v>290</v>
      </c>
      <c r="G16" s="328">
        <f t="shared" ref="G16:G17" si="32">B16-F16</f>
        <v>8</v>
      </c>
      <c r="H16" s="553">
        <v>300</v>
      </c>
      <c r="I16" s="329">
        <f t="shared" ref="I16:I17" si="33">B16-H16</f>
        <v>-2</v>
      </c>
      <c r="J16" s="636">
        <v>297</v>
      </c>
      <c r="K16" s="330">
        <f t="shared" ref="K16:K17" si="34">B16-J16</f>
        <v>1</v>
      </c>
      <c r="L16" s="331">
        <f t="shared" ref="L16:L17" si="35">B16/J16</f>
        <v>1.0033670033670035</v>
      </c>
      <c r="M16" s="203">
        <v>345</v>
      </c>
      <c r="N16" s="332">
        <f t="shared" ref="N16:N17" si="36">B16-M16</f>
        <v>-47</v>
      </c>
      <c r="O16" s="333">
        <f t="shared" ref="O16:O17" si="37">B16/M16</f>
        <v>0.86376811594202896</v>
      </c>
      <c r="P16" s="204" t="s">
        <v>232</v>
      </c>
    </row>
    <row r="17" spans="1:16" s="324" customFormat="1" ht="19.95" customHeight="1">
      <c r="A17" s="324" t="s">
        <v>128</v>
      </c>
      <c r="B17" s="325">
        <v>209</v>
      </c>
      <c r="C17" s="546">
        <v>214</v>
      </c>
      <c r="D17" s="326">
        <f t="shared" si="16"/>
        <v>-5</v>
      </c>
      <c r="E17" s="327">
        <f t="shared" si="31"/>
        <v>0.97663551401869164</v>
      </c>
      <c r="F17" s="551">
        <v>208</v>
      </c>
      <c r="G17" s="328">
        <f t="shared" si="32"/>
        <v>1</v>
      </c>
      <c r="H17" s="553">
        <v>222</v>
      </c>
      <c r="I17" s="329">
        <f t="shared" si="33"/>
        <v>-13</v>
      </c>
      <c r="J17" s="636">
        <v>212</v>
      </c>
      <c r="K17" s="330">
        <f t="shared" si="34"/>
        <v>-3</v>
      </c>
      <c r="L17" s="331">
        <f t="shared" si="35"/>
        <v>0.98584905660377353</v>
      </c>
      <c r="M17" s="203">
        <v>245</v>
      </c>
      <c r="N17" s="332">
        <f t="shared" si="36"/>
        <v>-36</v>
      </c>
      <c r="O17" s="333">
        <f t="shared" si="37"/>
        <v>0.85306122448979593</v>
      </c>
      <c r="P17" s="204" t="s">
        <v>232</v>
      </c>
    </row>
    <row r="18" spans="1:16" s="324" customFormat="1" ht="19.95" customHeight="1">
      <c r="A18" s="324" t="s">
        <v>129</v>
      </c>
      <c r="B18" s="734">
        <f>B13-B14-B20</f>
        <v>487.40004799999997</v>
      </c>
      <c r="C18" s="546" t="s">
        <v>94</v>
      </c>
      <c r="D18" s="326" t="e">
        <f t="shared" ref="D18:D20" si="38">B18-C18</f>
        <v>#VALUE!</v>
      </c>
      <c r="E18" s="327" t="e">
        <f t="shared" si="24"/>
        <v>#VALUE!</v>
      </c>
      <c r="F18" s="551" t="s">
        <v>94</v>
      </c>
      <c r="G18" s="328" t="e">
        <f t="shared" si="25"/>
        <v>#VALUE!</v>
      </c>
      <c r="H18" s="553" t="s">
        <v>94</v>
      </c>
      <c r="I18" s="329" t="e">
        <f t="shared" si="26"/>
        <v>#VALUE!</v>
      </c>
      <c r="J18" s="636">
        <v>487.20004799999992</v>
      </c>
      <c r="K18" s="330">
        <f t="shared" si="27"/>
        <v>0.20000000000004547</v>
      </c>
      <c r="L18" s="331">
        <f t="shared" si="28"/>
        <v>1.0004105089907545</v>
      </c>
      <c r="M18" s="203">
        <v>534.02700000000004</v>
      </c>
      <c r="N18" s="332">
        <f t="shared" si="29"/>
        <v>-46.626952000000074</v>
      </c>
      <c r="O18" s="333">
        <f t="shared" si="30"/>
        <v>0.91268802513730563</v>
      </c>
      <c r="P18" s="204" t="s">
        <v>72</v>
      </c>
    </row>
    <row r="19" spans="1:16" s="324" customFormat="1" ht="19.95" customHeight="1">
      <c r="A19" s="324" t="s">
        <v>130</v>
      </c>
      <c r="B19" s="734">
        <f>(M19/M18)*B18</f>
        <v>450.07384583595956</v>
      </c>
      <c r="C19" s="546" t="s">
        <v>94</v>
      </c>
      <c r="D19" s="326" t="e">
        <f t="shared" ref="D19" si="39">B19-C19</f>
        <v>#VALUE!</v>
      </c>
      <c r="E19" s="327" t="e">
        <f t="shared" ref="E19" si="40">B19/C19</f>
        <v>#VALUE!</v>
      </c>
      <c r="F19" s="551" t="s">
        <v>94</v>
      </c>
      <c r="G19" s="328" t="e">
        <f t="shared" ref="G19" si="41">B19-F19</f>
        <v>#VALUE!</v>
      </c>
      <c r="H19" s="553" t="s">
        <v>94</v>
      </c>
      <c r="I19" s="329" t="e">
        <f t="shared" ref="I19" si="42">B19-H19</f>
        <v>#VALUE!</v>
      </c>
      <c r="J19" s="636">
        <v>449.88916228999648</v>
      </c>
      <c r="K19" s="330">
        <f t="shared" ref="K19" si="43">B19-J19</f>
        <v>0.18468354596308245</v>
      </c>
      <c r="L19" s="331">
        <f t="shared" ref="L19" si="44">B19/J19</f>
        <v>1.0004105089907545</v>
      </c>
      <c r="M19" s="203">
        <v>493.13</v>
      </c>
      <c r="N19" s="332">
        <f t="shared" ref="N19" si="45">B19-M19</f>
        <v>-43.056154164040436</v>
      </c>
      <c r="O19" s="333">
        <f t="shared" ref="O19" si="46">B19/M19</f>
        <v>0.91268802513730574</v>
      </c>
      <c r="P19" s="31" t="s">
        <v>72</v>
      </c>
    </row>
    <row r="20" spans="1:16" s="202" customFormat="1" ht="19.95" customHeight="1">
      <c r="A20" s="209" t="s">
        <v>131</v>
      </c>
      <c r="B20" s="735">
        <v>86.407951999999995</v>
      </c>
      <c r="C20" s="547" t="s">
        <v>94</v>
      </c>
      <c r="D20" s="210" t="e">
        <f t="shared" si="38"/>
        <v>#VALUE!</v>
      </c>
      <c r="E20" s="211" t="e">
        <f t="shared" si="24"/>
        <v>#VALUE!</v>
      </c>
      <c r="F20" s="552" t="s">
        <v>94</v>
      </c>
      <c r="G20" s="212" t="e">
        <f t="shared" si="25"/>
        <v>#VALUE!</v>
      </c>
      <c r="H20" s="554" t="s">
        <v>94</v>
      </c>
      <c r="I20" s="213" t="e">
        <f t="shared" si="26"/>
        <v>#VALUE!</v>
      </c>
      <c r="J20" s="637">
        <v>86.407951999999995</v>
      </c>
      <c r="K20" s="214">
        <f t="shared" si="27"/>
        <v>0</v>
      </c>
      <c r="L20" s="215">
        <f t="shared" si="28"/>
        <v>1</v>
      </c>
      <c r="M20" s="216">
        <v>104.116</v>
      </c>
      <c r="N20" s="217">
        <f t="shared" si="29"/>
        <v>-17.708048000000005</v>
      </c>
      <c r="O20" s="218">
        <f t="shared" si="30"/>
        <v>0.82992001229397971</v>
      </c>
      <c r="P20" s="219" t="s">
        <v>72</v>
      </c>
    </row>
    <row r="21" spans="1:16" s="220" customFormat="1" ht="19.95" customHeight="1">
      <c r="A21" s="780" t="s">
        <v>132</v>
      </c>
      <c r="B21" s="781">
        <v>331</v>
      </c>
      <c r="C21" s="782" t="s">
        <v>94</v>
      </c>
      <c r="D21" s="783" t="e">
        <f t="shared" ref="D21:D23" si="47">B21-C21</f>
        <v>#VALUE!</v>
      </c>
      <c r="E21" s="784" t="e">
        <f t="shared" ref="E21:E23" si="48">B21/C21</f>
        <v>#VALUE!</v>
      </c>
      <c r="F21" s="785" t="s">
        <v>94</v>
      </c>
      <c r="G21" s="786" t="e">
        <f t="shared" ref="G21:G23" si="49">B21-F21</f>
        <v>#VALUE!</v>
      </c>
      <c r="H21" s="787" t="s">
        <v>94</v>
      </c>
      <c r="I21" s="788" t="e">
        <f t="shared" ref="I21:I23" si="50">B21-H21</f>
        <v>#VALUE!</v>
      </c>
      <c r="J21" s="789">
        <v>331</v>
      </c>
      <c r="K21" s="790">
        <f t="shared" ref="K21:K23" si="51">B21-J21</f>
        <v>0</v>
      </c>
      <c r="L21" s="791">
        <f t="shared" ref="L21:L23" si="52">B21/J21</f>
        <v>1</v>
      </c>
      <c r="M21" s="792">
        <v>480.26100000000002</v>
      </c>
      <c r="N21" s="793">
        <f t="shared" ref="N21:N23" si="53">B21-M21</f>
        <v>-149.26100000000002</v>
      </c>
      <c r="O21" s="794">
        <f t="shared" ref="O21:O23" si="54">B21/M21</f>
        <v>0.68920857617004083</v>
      </c>
      <c r="P21" s="795" t="s">
        <v>15</v>
      </c>
    </row>
    <row r="22" spans="1:16" s="314" customFormat="1" ht="19.95" customHeight="1">
      <c r="A22" s="341" t="s">
        <v>231</v>
      </c>
      <c r="B22" s="694">
        <v>4.9000000000000004</v>
      </c>
      <c r="C22" s="695" t="s">
        <v>94</v>
      </c>
      <c r="D22" s="696" t="e">
        <f t="shared" si="47"/>
        <v>#VALUE!</v>
      </c>
      <c r="E22" s="853" t="e">
        <f t="shared" si="48"/>
        <v>#VALUE!</v>
      </c>
      <c r="F22" s="697" t="s">
        <v>94</v>
      </c>
      <c r="G22" s="698" t="e">
        <f t="shared" si="49"/>
        <v>#VALUE!</v>
      </c>
      <c r="H22" s="699" t="s">
        <v>94</v>
      </c>
      <c r="I22" s="700" t="e">
        <f t="shared" si="50"/>
        <v>#VALUE!</v>
      </c>
      <c r="J22" s="701">
        <v>4.9000000000000004</v>
      </c>
      <c r="K22" s="702">
        <f t="shared" si="51"/>
        <v>0</v>
      </c>
      <c r="L22" s="703">
        <f t="shared" si="52"/>
        <v>1</v>
      </c>
      <c r="M22" s="704">
        <v>6.1630000000000003</v>
      </c>
      <c r="N22" s="705">
        <f t="shared" si="53"/>
        <v>-1.2629999999999999</v>
      </c>
      <c r="O22" s="706">
        <f t="shared" si="54"/>
        <v>0.79506733733571311</v>
      </c>
      <c r="P22" s="707" t="s">
        <v>72</v>
      </c>
    </row>
    <row r="23" spans="1:16" s="309" customFormat="1" ht="19.95" customHeight="1">
      <c r="A23" s="342" t="s">
        <v>133</v>
      </c>
      <c r="B23" s="310">
        <v>67.099999999999994</v>
      </c>
      <c r="C23" s="548" t="s">
        <v>94</v>
      </c>
      <c r="D23" s="311" t="e">
        <f t="shared" si="47"/>
        <v>#VALUE!</v>
      </c>
      <c r="E23" s="852" t="e">
        <f t="shared" si="48"/>
        <v>#VALUE!</v>
      </c>
      <c r="F23" s="555" t="s">
        <v>94</v>
      </c>
      <c r="G23" s="312" t="e">
        <f t="shared" si="49"/>
        <v>#VALUE!</v>
      </c>
      <c r="H23" s="558" t="s">
        <v>94</v>
      </c>
      <c r="I23" s="313" t="e">
        <f t="shared" si="50"/>
        <v>#VALUE!</v>
      </c>
      <c r="J23" s="635">
        <v>67.099999999999994</v>
      </c>
      <c r="K23" s="347">
        <f t="shared" si="51"/>
        <v>0</v>
      </c>
      <c r="L23" s="291">
        <f t="shared" si="52"/>
        <v>1</v>
      </c>
      <c r="M23" s="348">
        <v>77.900000000000006</v>
      </c>
      <c r="N23" s="349">
        <f t="shared" si="53"/>
        <v>-10.800000000000011</v>
      </c>
      <c r="O23" s="350">
        <f t="shared" si="54"/>
        <v>0.86136071887034649</v>
      </c>
      <c r="P23" s="231" t="s">
        <v>72</v>
      </c>
    </row>
    <row r="24" spans="1:16" s="3" customFormat="1" ht="16.2" customHeight="1">
      <c r="A24" s="351"/>
      <c r="B24" s="20" t="s">
        <v>71</v>
      </c>
      <c r="C24" s="27" t="s">
        <v>71</v>
      </c>
      <c r="D24" s="6" t="s">
        <v>71</v>
      </c>
      <c r="E24" s="308" t="s">
        <v>1</v>
      </c>
      <c r="F24" s="8" t="s">
        <v>71</v>
      </c>
      <c r="G24" s="8" t="s">
        <v>71</v>
      </c>
      <c r="H24" s="9" t="s">
        <v>71</v>
      </c>
      <c r="I24" s="9" t="s">
        <v>71</v>
      </c>
      <c r="J24" s="16" t="s">
        <v>71</v>
      </c>
      <c r="K24" s="11" t="s">
        <v>71</v>
      </c>
      <c r="L24" s="11" t="s">
        <v>1</v>
      </c>
      <c r="M24" s="17" t="s">
        <v>71</v>
      </c>
      <c r="N24" s="13" t="s">
        <v>71</v>
      </c>
      <c r="O24" s="14" t="s">
        <v>1</v>
      </c>
      <c r="P24" s="352"/>
    </row>
    <row r="25" spans="1:16" ht="19.95" customHeight="1">
      <c r="A25" s="3" t="s">
        <v>519</v>
      </c>
      <c r="B25" s="161">
        <v>97</v>
      </c>
      <c r="C25" s="549">
        <v>96.5</v>
      </c>
      <c r="D25" s="68">
        <f>B25-C25</f>
        <v>0.5</v>
      </c>
      <c r="E25" s="7">
        <f>B25/C25</f>
        <v>1.0051813471502591</v>
      </c>
      <c r="F25" s="556">
        <v>96</v>
      </c>
      <c r="G25" s="146">
        <f>B25-F25</f>
        <v>1</v>
      </c>
      <c r="H25" s="559">
        <v>98</v>
      </c>
      <c r="I25" s="148">
        <f>B25-H25</f>
        <v>-1</v>
      </c>
      <c r="J25" s="638">
        <v>96</v>
      </c>
      <c r="K25" s="149">
        <f>B25-J25</f>
        <v>1</v>
      </c>
      <c r="L25" s="12">
        <f>B25/J25</f>
        <v>1.0104166666666667</v>
      </c>
      <c r="M25" s="151">
        <v>67</v>
      </c>
      <c r="N25" s="152">
        <f>B25-M25</f>
        <v>30</v>
      </c>
      <c r="O25" s="15">
        <f>B25/M25</f>
        <v>1.4477611940298507</v>
      </c>
      <c r="P25" s="31" t="s">
        <v>72</v>
      </c>
    </row>
    <row r="26" spans="1:16" ht="19.95" customHeight="1">
      <c r="A26" s="220" t="s">
        <v>134</v>
      </c>
      <c r="B26" s="221">
        <v>95</v>
      </c>
      <c r="C26" s="550" t="s">
        <v>86</v>
      </c>
      <c r="D26" s="222" t="e">
        <f>B26-C26</f>
        <v>#VALUE!</v>
      </c>
      <c r="E26" s="223" t="e">
        <f>B26/C26</f>
        <v>#VALUE!</v>
      </c>
      <c r="F26" s="557" t="s">
        <v>86</v>
      </c>
      <c r="G26" s="224" t="e">
        <f>B26-F26</f>
        <v>#VALUE!</v>
      </c>
      <c r="H26" s="560" t="s">
        <v>86</v>
      </c>
      <c r="I26" s="225" t="e">
        <f>B26-H26</f>
        <v>#VALUE!</v>
      </c>
      <c r="J26" s="639">
        <v>95</v>
      </c>
      <c r="K26" s="226">
        <f>B26-J26</f>
        <v>0</v>
      </c>
      <c r="L26" s="227">
        <f>B26/J26</f>
        <v>1</v>
      </c>
      <c r="M26" s="228">
        <f>B25</f>
        <v>97</v>
      </c>
      <c r="N26" s="229">
        <f>B26-M26</f>
        <v>-2</v>
      </c>
      <c r="O26" s="230">
        <f>B26/M26</f>
        <v>0.97938144329896903</v>
      </c>
      <c r="P26" s="231" t="s">
        <v>232</v>
      </c>
    </row>
    <row r="27" spans="1:16" ht="19.95" customHeight="1">
      <c r="A27" s="3" t="s">
        <v>520</v>
      </c>
      <c r="B27" s="161">
        <v>114</v>
      </c>
      <c r="C27" s="549">
        <v>112.2</v>
      </c>
      <c r="D27" s="68">
        <f t="shared" ref="D27:D31" si="55">B27-C27</f>
        <v>1.7999999999999972</v>
      </c>
      <c r="E27" s="7">
        <f t="shared" ref="E27:E31" si="56">B27/C27</f>
        <v>1.0160427807486632</v>
      </c>
      <c r="F27" s="556">
        <v>111.6</v>
      </c>
      <c r="G27" s="146">
        <f t="shared" ref="G27:G31" si="57">B27-F27</f>
        <v>2.4000000000000057</v>
      </c>
      <c r="H27" s="559">
        <v>113.2</v>
      </c>
      <c r="I27" s="148">
        <f t="shared" ref="I27:I31" si="58">B27-H27</f>
        <v>0.79999999999999716</v>
      </c>
      <c r="J27" s="638">
        <v>111.6</v>
      </c>
      <c r="K27" s="149">
        <f t="shared" ref="K27:K31" si="59">B27-J27</f>
        <v>2.4000000000000057</v>
      </c>
      <c r="L27" s="12">
        <f t="shared" ref="L27:L31" si="60">B27/J27</f>
        <v>1.021505376344086</v>
      </c>
      <c r="M27" s="151">
        <v>96.5</v>
      </c>
      <c r="N27" s="152">
        <f t="shared" ref="N27:N31" si="61">B27-M27</f>
        <v>17.5</v>
      </c>
      <c r="O27" s="15">
        <f t="shared" ref="O27:O31" si="62">B27/M27</f>
        <v>1.1813471502590673</v>
      </c>
      <c r="P27" s="31" t="s">
        <v>72</v>
      </c>
    </row>
    <row r="28" spans="1:16" ht="19.95" customHeight="1">
      <c r="A28" s="220" t="s">
        <v>135</v>
      </c>
      <c r="B28" s="221">
        <v>107</v>
      </c>
      <c r="C28" s="550" t="s">
        <v>86</v>
      </c>
      <c r="D28" s="222" t="e">
        <f t="shared" ref="D28" si="63">B28-C28</f>
        <v>#VALUE!</v>
      </c>
      <c r="E28" s="223" t="e">
        <f t="shared" ref="E28" si="64">B28/C28</f>
        <v>#VALUE!</v>
      </c>
      <c r="F28" s="557" t="s">
        <v>86</v>
      </c>
      <c r="G28" s="224" t="e">
        <f t="shared" ref="G28" si="65">B28-F28</f>
        <v>#VALUE!</v>
      </c>
      <c r="H28" s="560" t="s">
        <v>86</v>
      </c>
      <c r="I28" s="225" t="e">
        <f t="shared" ref="I28" si="66">B28-H28</f>
        <v>#VALUE!</v>
      </c>
      <c r="J28" s="639">
        <v>107</v>
      </c>
      <c r="K28" s="226">
        <f t="shared" ref="K28" si="67">B28-J28</f>
        <v>0</v>
      </c>
      <c r="L28" s="227">
        <f t="shared" ref="L28" si="68">B28/J28</f>
        <v>1</v>
      </c>
      <c r="M28" s="228">
        <f>B27</f>
        <v>114</v>
      </c>
      <c r="N28" s="229">
        <f t="shared" ref="N28" si="69">B28-M28</f>
        <v>-7</v>
      </c>
      <c r="O28" s="230">
        <f t="shared" ref="O28" si="70">B28/M28</f>
        <v>0.93859649122807021</v>
      </c>
      <c r="P28" s="231" t="s">
        <v>232</v>
      </c>
    </row>
    <row r="29" spans="1:16" ht="19.95" customHeight="1">
      <c r="A29" s="3" t="s">
        <v>521</v>
      </c>
      <c r="B29" s="161">
        <v>40</v>
      </c>
      <c r="C29" s="549">
        <v>40.299999999999997</v>
      </c>
      <c r="D29" s="68">
        <f t="shared" si="55"/>
        <v>-0.29999999999999716</v>
      </c>
      <c r="E29" s="7">
        <f t="shared" si="56"/>
        <v>0.99255583126550873</v>
      </c>
      <c r="F29" s="556">
        <v>40</v>
      </c>
      <c r="G29" s="146">
        <f t="shared" si="57"/>
        <v>0</v>
      </c>
      <c r="H29" s="559">
        <v>42</v>
      </c>
      <c r="I29" s="148">
        <f t="shared" si="58"/>
        <v>-2</v>
      </c>
      <c r="J29" s="638">
        <v>40</v>
      </c>
      <c r="K29" s="149">
        <f t="shared" si="59"/>
        <v>0</v>
      </c>
      <c r="L29" s="12">
        <f t="shared" si="60"/>
        <v>1</v>
      </c>
      <c r="M29" s="151">
        <v>29</v>
      </c>
      <c r="N29" s="152">
        <f t="shared" si="61"/>
        <v>11</v>
      </c>
      <c r="O29" s="15">
        <f t="shared" si="62"/>
        <v>1.3793103448275863</v>
      </c>
      <c r="P29" s="31" t="s">
        <v>72</v>
      </c>
    </row>
    <row r="30" spans="1:16" ht="19.95" customHeight="1">
      <c r="A30" s="220" t="s">
        <v>136</v>
      </c>
      <c r="B30" s="221">
        <v>40</v>
      </c>
      <c r="C30" s="550" t="s">
        <v>86</v>
      </c>
      <c r="D30" s="222" t="e">
        <f t="shared" ref="D30" si="71">B30-C30</f>
        <v>#VALUE!</v>
      </c>
      <c r="E30" s="223" t="e">
        <f t="shared" ref="E30" si="72">B30/C30</f>
        <v>#VALUE!</v>
      </c>
      <c r="F30" s="557" t="s">
        <v>86</v>
      </c>
      <c r="G30" s="224" t="e">
        <f t="shared" ref="G30" si="73">B30-F30</f>
        <v>#VALUE!</v>
      </c>
      <c r="H30" s="560" t="s">
        <v>86</v>
      </c>
      <c r="I30" s="225" t="e">
        <f t="shared" ref="I30" si="74">B30-H30</f>
        <v>#VALUE!</v>
      </c>
      <c r="J30" s="639">
        <v>40</v>
      </c>
      <c r="K30" s="226">
        <f t="shared" ref="K30:K32" si="75">B30-J30</f>
        <v>0</v>
      </c>
      <c r="L30" s="227">
        <f t="shared" ref="L30" si="76">B30/J30</f>
        <v>1</v>
      </c>
      <c r="M30" s="228">
        <f>B29</f>
        <v>40</v>
      </c>
      <c r="N30" s="229">
        <f t="shared" ref="N30" si="77">B30-M30</f>
        <v>0</v>
      </c>
      <c r="O30" s="230">
        <f t="shared" ref="O30" si="78">B30/M30</f>
        <v>1</v>
      </c>
      <c r="P30" s="231" t="s">
        <v>232</v>
      </c>
    </row>
    <row r="31" spans="1:16" s="85" customFormat="1" ht="19.95" customHeight="1">
      <c r="A31" s="98" t="s">
        <v>522</v>
      </c>
      <c r="B31" s="161">
        <v>57.8</v>
      </c>
      <c r="C31" s="163">
        <v>57.4</v>
      </c>
      <c r="D31" s="100">
        <f t="shared" si="55"/>
        <v>0.39999999999999858</v>
      </c>
      <c r="E31" s="24">
        <f t="shared" si="56"/>
        <v>1.0069686411149825</v>
      </c>
      <c r="F31" s="164">
        <v>56.9</v>
      </c>
      <c r="G31" s="165">
        <f t="shared" si="57"/>
        <v>0.89999999999999858</v>
      </c>
      <c r="H31" s="166">
        <v>58.2</v>
      </c>
      <c r="I31" s="167">
        <f t="shared" si="58"/>
        <v>-0.40000000000000568</v>
      </c>
      <c r="J31" s="638">
        <v>57</v>
      </c>
      <c r="K31" s="168">
        <f t="shared" si="59"/>
        <v>0.79999999999999716</v>
      </c>
      <c r="L31" s="25">
        <f t="shared" si="60"/>
        <v>1.0140350877192983</v>
      </c>
      <c r="M31" s="151">
        <v>56.8</v>
      </c>
      <c r="N31" s="169">
        <f t="shared" si="61"/>
        <v>1</v>
      </c>
      <c r="O31" s="170">
        <f t="shared" si="62"/>
        <v>1.017605633802817</v>
      </c>
      <c r="P31" s="31" t="s">
        <v>72</v>
      </c>
    </row>
    <row r="32" spans="1:16" s="21" customFormat="1" ht="19.95" customHeight="1">
      <c r="A32" s="34" t="s">
        <v>137</v>
      </c>
      <c r="B32" s="171">
        <v>57</v>
      </c>
      <c r="C32" s="145" t="s">
        <v>86</v>
      </c>
      <c r="D32" s="69" t="e">
        <f t="shared" ref="D32" si="79">B32-C32</f>
        <v>#VALUE!</v>
      </c>
      <c r="E32" s="22" t="e">
        <f t="shared" ref="E32" si="80">B32/C32</f>
        <v>#VALUE!</v>
      </c>
      <c r="F32" s="147" t="s">
        <v>86</v>
      </c>
      <c r="G32" s="93" t="e">
        <f t="shared" ref="G32" si="81">B32-F32</f>
        <v>#VALUE!</v>
      </c>
      <c r="H32" s="150" t="s">
        <v>86</v>
      </c>
      <c r="I32" s="94" t="e">
        <f t="shared" ref="I32" si="82">B32-H32</f>
        <v>#VALUE!</v>
      </c>
      <c r="J32" s="640">
        <v>57</v>
      </c>
      <c r="K32" s="226">
        <f t="shared" si="75"/>
        <v>0</v>
      </c>
      <c r="L32" s="23">
        <f t="shared" ref="L32" si="83">B32/J32</f>
        <v>1</v>
      </c>
      <c r="M32" s="96">
        <f>B31</f>
        <v>57.8</v>
      </c>
      <c r="N32" s="97">
        <f t="shared" ref="N32" si="84">B32-M32</f>
        <v>-0.79999999999999716</v>
      </c>
      <c r="O32" s="44">
        <f t="shared" ref="O32" si="85">B32/M32</f>
        <v>0.98615916955017302</v>
      </c>
      <c r="P32" s="45" t="s">
        <v>232</v>
      </c>
    </row>
    <row r="33" spans="1:16" ht="16.2" customHeight="1">
      <c r="A33" s="10"/>
      <c r="B33" s="20" t="s">
        <v>71</v>
      </c>
      <c r="C33" s="27" t="s">
        <v>71</v>
      </c>
      <c r="D33" s="6" t="s">
        <v>71</v>
      </c>
      <c r="E33" s="308" t="s">
        <v>1</v>
      </c>
      <c r="F33" s="8" t="s">
        <v>71</v>
      </c>
      <c r="G33" s="8" t="s">
        <v>71</v>
      </c>
      <c r="H33" s="9" t="s">
        <v>71</v>
      </c>
      <c r="I33" s="9" t="s">
        <v>71</v>
      </c>
      <c r="J33" s="16" t="s">
        <v>71</v>
      </c>
      <c r="K33" s="11" t="s">
        <v>71</v>
      </c>
      <c r="L33" s="11" t="s">
        <v>1</v>
      </c>
      <c r="M33" s="17" t="s">
        <v>71</v>
      </c>
      <c r="N33" s="13" t="s">
        <v>71</v>
      </c>
      <c r="O33" s="14" t="s">
        <v>1</v>
      </c>
      <c r="P33" s="30"/>
    </row>
    <row r="34" spans="1:16" s="85" customFormat="1" ht="19.95" customHeight="1">
      <c r="A34" s="98" t="s">
        <v>138</v>
      </c>
      <c r="B34" s="161">
        <v>739.53</v>
      </c>
      <c r="C34" s="163" t="s">
        <v>94</v>
      </c>
      <c r="D34" s="100" t="e">
        <f t="shared" ref="D34" si="86">B34-C34</f>
        <v>#VALUE!</v>
      </c>
      <c r="E34" s="24" t="e">
        <f t="shared" ref="E34" si="87">B34/C34</f>
        <v>#VALUE!</v>
      </c>
      <c r="F34" s="164" t="s">
        <v>94</v>
      </c>
      <c r="G34" s="165" t="e">
        <f t="shared" ref="G34" si="88">B34-F34</f>
        <v>#VALUE!</v>
      </c>
      <c r="H34" s="166" t="s">
        <v>94</v>
      </c>
      <c r="I34" s="167" t="e">
        <f t="shared" ref="I34" si="89">B34-H34</f>
        <v>#VALUE!</v>
      </c>
      <c r="J34" s="638">
        <v>737.83</v>
      </c>
      <c r="K34" s="168">
        <f t="shared" ref="K34" si="90">B34-J34</f>
        <v>1.6999999999999318</v>
      </c>
      <c r="L34" s="25">
        <f t="shared" ref="L34" si="91">B34/J34</f>
        <v>1.0023040537793257</v>
      </c>
      <c r="M34" s="151">
        <v>754.1</v>
      </c>
      <c r="N34" s="169">
        <f t="shared" ref="N34" si="92">B34-M34</f>
        <v>-14.57000000000005</v>
      </c>
      <c r="O34" s="170">
        <f t="shared" ref="O34" si="93">B34/M34</f>
        <v>0.98067895504574987</v>
      </c>
      <c r="P34" s="31" t="s">
        <v>72</v>
      </c>
    </row>
    <row r="35" spans="1:16" s="85" customFormat="1" ht="19.95" customHeight="1">
      <c r="A35" s="98" t="s">
        <v>139</v>
      </c>
      <c r="B35" s="171">
        <v>1310.33</v>
      </c>
      <c r="C35" s="163" t="s">
        <v>94</v>
      </c>
      <c r="D35" s="100" t="e">
        <f t="shared" ref="D35:D37" si="94">B35-C35</f>
        <v>#VALUE!</v>
      </c>
      <c r="E35" s="24" t="e">
        <f t="shared" ref="E35:E37" si="95">B35/C35</f>
        <v>#VALUE!</v>
      </c>
      <c r="F35" s="164" t="s">
        <v>94</v>
      </c>
      <c r="G35" s="165" t="e">
        <f t="shared" ref="G35:G37" si="96">B35-F35</f>
        <v>#VALUE!</v>
      </c>
      <c r="H35" s="166" t="s">
        <v>94</v>
      </c>
      <c r="I35" s="167" t="e">
        <f t="shared" ref="I35:I37" si="97">B35-H35</f>
        <v>#VALUE!</v>
      </c>
      <c r="J35" s="638">
        <v>1311.83</v>
      </c>
      <c r="K35" s="168">
        <f t="shared" ref="K35:K37" si="98">B35-J35</f>
        <v>-1.5</v>
      </c>
      <c r="L35" s="25">
        <f t="shared" ref="L35:L37" si="99">B35/J35</f>
        <v>0.99885655915781768</v>
      </c>
      <c r="M35" s="151">
        <v>1360.09</v>
      </c>
      <c r="N35" s="169">
        <f t="shared" ref="N35:N37" si="100">B35-M35</f>
        <v>-49.759999999999991</v>
      </c>
      <c r="O35" s="170">
        <f t="shared" ref="O35:O37" si="101">B35/M35</f>
        <v>0.96341418582593796</v>
      </c>
      <c r="P35" s="31" t="s">
        <v>72</v>
      </c>
    </row>
    <row r="36" spans="1:16" s="85" customFormat="1" ht="19.95" customHeight="1">
      <c r="A36" s="98" t="s">
        <v>140</v>
      </c>
      <c r="B36" s="171">
        <v>1031.8599999999999</v>
      </c>
      <c r="C36" s="163" t="s">
        <v>94</v>
      </c>
      <c r="D36" s="100" t="e">
        <f t="shared" ref="D36" si="102">B36-C36</f>
        <v>#VALUE!</v>
      </c>
      <c r="E36" s="24" t="e">
        <f t="shared" ref="E36" si="103">B36/C36</f>
        <v>#VALUE!</v>
      </c>
      <c r="F36" s="164" t="s">
        <v>94</v>
      </c>
      <c r="G36" s="165" t="e">
        <f t="shared" ref="G36" si="104">B36-F36</f>
        <v>#VALUE!</v>
      </c>
      <c r="H36" s="166" t="s">
        <v>94</v>
      </c>
      <c r="I36" s="167" t="e">
        <f t="shared" ref="I36" si="105">B36-H36</f>
        <v>#VALUE!</v>
      </c>
      <c r="J36" s="638">
        <v>1033.6600000000001</v>
      </c>
      <c r="K36" s="168">
        <f t="shared" ref="K36" si="106">B36-J36</f>
        <v>-1.8000000000001819</v>
      </c>
      <c r="L36" s="25">
        <f t="shared" ref="L36" si="107">B36/J36</f>
        <v>0.9982586150184779</v>
      </c>
      <c r="M36" s="151">
        <v>1067.21</v>
      </c>
      <c r="N36" s="169">
        <f t="shared" ref="N36" si="108">B36-M36</f>
        <v>-35.350000000000136</v>
      </c>
      <c r="O36" s="170">
        <f t="shared" ref="O36" si="109">B36/M36</f>
        <v>0.9668762474114746</v>
      </c>
      <c r="P36" s="31" t="s">
        <v>72</v>
      </c>
    </row>
    <row r="37" spans="1:16" s="85" customFormat="1" ht="19.95" customHeight="1">
      <c r="A37" s="34" t="s">
        <v>141</v>
      </c>
      <c r="B37" s="171">
        <v>344.67</v>
      </c>
      <c r="C37" s="145" t="s">
        <v>94</v>
      </c>
      <c r="D37" s="69" t="e">
        <f t="shared" si="94"/>
        <v>#VALUE!</v>
      </c>
      <c r="E37" s="22" t="e">
        <f t="shared" si="95"/>
        <v>#VALUE!</v>
      </c>
      <c r="F37" s="147" t="s">
        <v>94</v>
      </c>
      <c r="G37" s="93" t="e">
        <f t="shared" si="96"/>
        <v>#VALUE!</v>
      </c>
      <c r="H37" s="150" t="s">
        <v>94</v>
      </c>
      <c r="I37" s="94" t="e">
        <f t="shared" si="97"/>
        <v>#VALUE!</v>
      </c>
      <c r="J37" s="640">
        <v>344.68</v>
      </c>
      <c r="K37" s="95">
        <f t="shared" si="98"/>
        <v>-9.9999999999909051E-3</v>
      </c>
      <c r="L37" s="23">
        <f t="shared" si="99"/>
        <v>0.99997098758268543</v>
      </c>
      <c r="M37" s="96">
        <v>351.31</v>
      </c>
      <c r="N37" s="97">
        <f t="shared" si="100"/>
        <v>-6.6399999999999864</v>
      </c>
      <c r="O37" s="44">
        <f t="shared" si="101"/>
        <v>0.98109931399618577</v>
      </c>
      <c r="P37" s="45" t="s">
        <v>72</v>
      </c>
    </row>
    <row r="38" spans="1:16" s="1" customFormat="1" ht="19.95" customHeight="1">
      <c r="A38" s="83"/>
      <c r="B38" s="153" t="s">
        <v>14</v>
      </c>
      <c r="C38" s="154" t="s">
        <v>14</v>
      </c>
      <c r="D38" s="154" t="s">
        <v>14</v>
      </c>
      <c r="E38" s="155" t="s">
        <v>1</v>
      </c>
      <c r="F38" s="156" t="s">
        <v>14</v>
      </c>
      <c r="G38" s="156" t="s">
        <v>14</v>
      </c>
      <c r="H38" s="157" t="s">
        <v>14</v>
      </c>
      <c r="I38" s="157" t="s">
        <v>14</v>
      </c>
      <c r="J38" s="158" t="s">
        <v>14</v>
      </c>
      <c r="K38" s="159" t="s">
        <v>14</v>
      </c>
      <c r="L38" s="160" t="s">
        <v>1</v>
      </c>
      <c r="M38" s="86" t="s">
        <v>14</v>
      </c>
      <c r="N38" s="86" t="s">
        <v>14</v>
      </c>
      <c r="O38" s="87" t="s">
        <v>1</v>
      </c>
      <c r="P38" s="84"/>
    </row>
    <row r="39" spans="1:16" ht="19.95" customHeight="1">
      <c r="A39" s="130" t="s">
        <v>142</v>
      </c>
      <c r="B39" s="92">
        <v>19.2</v>
      </c>
      <c r="C39" s="131" t="s">
        <v>94</v>
      </c>
      <c r="D39" s="132" t="e">
        <f>B39-C39</f>
        <v>#VALUE!</v>
      </c>
      <c r="E39" s="133" t="e">
        <f>B39/C39</f>
        <v>#VALUE!</v>
      </c>
      <c r="F39" s="134" t="s">
        <v>94</v>
      </c>
      <c r="G39" s="135" t="e">
        <f t="shared" si="10"/>
        <v>#VALUE!</v>
      </c>
      <c r="H39" s="136" t="s">
        <v>94</v>
      </c>
      <c r="I39" s="137" t="e">
        <f t="shared" si="11"/>
        <v>#VALUE!</v>
      </c>
      <c r="J39" s="733">
        <v>19.2</v>
      </c>
      <c r="K39" s="138">
        <f>B39-J39</f>
        <v>0</v>
      </c>
      <c r="L39" s="139">
        <f>B39/J39</f>
        <v>1</v>
      </c>
      <c r="M39" s="140">
        <v>17.170000000000002</v>
      </c>
      <c r="N39" s="141">
        <f>B39-M39</f>
        <v>2.0299999999999976</v>
      </c>
      <c r="O39" s="142">
        <f>B39/M39</f>
        <v>1.118229470005824</v>
      </c>
      <c r="P39" s="143" t="s">
        <v>72</v>
      </c>
    </row>
    <row r="40" spans="1:16">
      <c r="B40" s="3"/>
    </row>
    <row r="42" spans="1:16" ht="15.6">
      <c r="A42" s="2" t="s">
        <v>235</v>
      </c>
    </row>
    <row r="43" spans="1:16">
      <c r="A43" s="21"/>
      <c r="B43" s="21"/>
      <c r="C43" s="21"/>
      <c r="D43" s="21"/>
      <c r="E43" s="306"/>
      <c r="F43" s="21"/>
      <c r="G43" s="21"/>
    </row>
    <row r="44" spans="1:16" ht="24.9" customHeight="1">
      <c r="B44" s="41"/>
      <c r="C44" s="844" t="s">
        <v>3</v>
      </c>
      <c r="D44" s="845"/>
      <c r="E44" s="854"/>
      <c r="F44" s="846" t="s">
        <v>6</v>
      </c>
      <c r="G44" s="847"/>
      <c r="H44" s="18"/>
    </row>
    <row r="45" spans="1:16" ht="60.6">
      <c r="A45" s="5" t="s">
        <v>69</v>
      </c>
      <c r="B45" s="42" t="s">
        <v>8</v>
      </c>
      <c r="C45" s="35" t="s">
        <v>4</v>
      </c>
      <c r="D45" s="36" t="s">
        <v>5</v>
      </c>
      <c r="E45" s="855" t="s">
        <v>7</v>
      </c>
      <c r="F45" s="38" t="s">
        <v>12</v>
      </c>
      <c r="G45" s="39" t="s">
        <v>13</v>
      </c>
      <c r="H45" s="18"/>
    </row>
    <row r="46" spans="1:16" ht="16.2" customHeight="1">
      <c r="A46" s="10"/>
      <c r="B46" s="43" t="s">
        <v>1</v>
      </c>
      <c r="C46" s="37" t="s">
        <v>53</v>
      </c>
      <c r="D46" s="32" t="s">
        <v>0</v>
      </c>
      <c r="E46" s="856" t="s">
        <v>1</v>
      </c>
      <c r="F46" s="40" t="s">
        <v>9</v>
      </c>
      <c r="G46" s="33" t="s">
        <v>9</v>
      </c>
      <c r="H46" s="500" t="s">
        <v>93</v>
      </c>
    </row>
    <row r="47" spans="1:16" s="102" customFormat="1" ht="18" customHeight="1">
      <c r="A47" s="102" t="s">
        <v>118</v>
      </c>
      <c r="B47" s="796">
        <v>0.16800000000000001</v>
      </c>
      <c r="C47" s="797">
        <f>B7*(1-B47)</f>
        <v>11702.08</v>
      </c>
      <c r="D47" s="798">
        <f>B7*(1+B47)</f>
        <v>16427.919999999998</v>
      </c>
      <c r="E47" s="796">
        <v>0.28399999999999997</v>
      </c>
      <c r="F47" s="799">
        <f>B7*(1-E47)</f>
        <v>10070.539999999999</v>
      </c>
      <c r="G47" s="800">
        <f>B7*(1+E47)</f>
        <v>18059.46</v>
      </c>
      <c r="H47" s="801" t="s">
        <v>92</v>
      </c>
    </row>
    <row r="48" spans="1:16" s="102" customFormat="1" ht="18" customHeight="1">
      <c r="A48" s="102" t="s">
        <v>121</v>
      </c>
      <c r="B48" s="796">
        <v>9.0999999999999998E-2</v>
      </c>
      <c r="C48" s="797">
        <f>B10*(1-B48)</f>
        <v>3867.7950000000001</v>
      </c>
      <c r="D48" s="798">
        <f>B10*(1+B48)</f>
        <v>4642.2049999999999</v>
      </c>
      <c r="E48" s="796">
        <v>0.154</v>
      </c>
      <c r="F48" s="799">
        <f>B10*(1-E48)</f>
        <v>3599.73</v>
      </c>
      <c r="G48" s="800">
        <f>B10*(1+E48)</f>
        <v>4910.2699999999995</v>
      </c>
      <c r="H48" s="112" t="s">
        <v>92</v>
      </c>
    </row>
    <row r="49" spans="1:15" s="102" customFormat="1" ht="18" customHeight="1">
      <c r="A49" s="102" t="s">
        <v>124</v>
      </c>
      <c r="B49" s="796">
        <v>5.8999999999999997E-2</v>
      </c>
      <c r="C49" s="797">
        <f>B13*(1-B49)</f>
        <v>1716.384</v>
      </c>
      <c r="D49" s="798">
        <f>B13*(1+B49)</f>
        <v>1931.616</v>
      </c>
      <c r="E49" s="796">
        <v>0.10100000000000001</v>
      </c>
      <c r="F49" s="799">
        <f>B13*(1-E49)</f>
        <v>1639.7760000000001</v>
      </c>
      <c r="G49" s="800">
        <f>B13*(1+E49)</f>
        <v>2008.2239999999999</v>
      </c>
      <c r="H49" s="112" t="s">
        <v>92</v>
      </c>
    </row>
    <row r="50" spans="1:15" s="102" customFormat="1" ht="18" customHeight="1">
      <c r="A50" s="365" t="s">
        <v>132</v>
      </c>
      <c r="B50" s="802">
        <v>0.20699999999999999</v>
      </c>
      <c r="C50" s="803">
        <f>B21*(1-B50)</f>
        <v>262.483</v>
      </c>
      <c r="D50" s="804">
        <f>B21*(1+B50)</f>
        <v>399.517</v>
      </c>
      <c r="E50" s="802">
        <v>0.35</v>
      </c>
      <c r="F50" s="805">
        <f>B21*(1-E50)</f>
        <v>215.15</v>
      </c>
      <c r="G50" s="806">
        <f>B21*(1+E50)</f>
        <v>446.85</v>
      </c>
      <c r="H50" s="112" t="s">
        <v>92</v>
      </c>
    </row>
    <row r="51" spans="1:15" ht="18" customHeight="1">
      <c r="A51" s="98"/>
      <c r="B51" s="43" t="s">
        <v>1</v>
      </c>
      <c r="C51" s="27" t="s">
        <v>71</v>
      </c>
      <c r="D51" s="6" t="s">
        <v>71</v>
      </c>
      <c r="E51" s="857" t="s">
        <v>1</v>
      </c>
      <c r="F51" s="27" t="s">
        <v>71</v>
      </c>
      <c r="G51" s="6" t="s">
        <v>71</v>
      </c>
      <c r="H51" s="28"/>
    </row>
    <row r="52" spans="1:15" s="3" customFormat="1" ht="18" customHeight="1">
      <c r="A52" s="3" t="s">
        <v>138</v>
      </c>
      <c r="B52" s="860">
        <v>3.1E-2</v>
      </c>
      <c r="C52" s="861">
        <f>B34*(1-B52)</f>
        <v>716.60456999999997</v>
      </c>
      <c r="D52" s="862">
        <f>B34*(1+B52)</f>
        <v>762.45542999999986</v>
      </c>
      <c r="E52" s="860">
        <v>5.2999999999999999E-2</v>
      </c>
      <c r="F52" s="863">
        <f>B34*(1-E52)</f>
        <v>700.33490999999992</v>
      </c>
      <c r="G52" s="864">
        <f>B34*(1+E52)</f>
        <v>778.72508999999991</v>
      </c>
      <c r="H52" s="28" t="s">
        <v>92</v>
      </c>
    </row>
    <row r="53" spans="1:15" ht="18" customHeight="1">
      <c r="A53" s="3" t="s">
        <v>139</v>
      </c>
      <c r="B53" s="116">
        <v>3.6999999999999998E-2</v>
      </c>
      <c r="C53" s="60">
        <f>B35*(1-B53)</f>
        <v>1261.8477899999998</v>
      </c>
      <c r="D53" s="61">
        <f>B35*(1+B53)</f>
        <v>1358.8122099999998</v>
      </c>
      <c r="E53" s="116">
        <v>6.3E-2</v>
      </c>
      <c r="F53" s="64">
        <f>B35*(1-E53)</f>
        <v>1227.7792099999999</v>
      </c>
      <c r="G53" s="65">
        <f>B35*(1+E53)</f>
        <v>1392.8807899999999</v>
      </c>
      <c r="H53" s="28" t="s">
        <v>92</v>
      </c>
    </row>
    <row r="54" spans="1:15" ht="18" customHeight="1">
      <c r="A54" s="3" t="s">
        <v>143</v>
      </c>
      <c r="B54" s="301">
        <f>B53</f>
        <v>3.6999999999999998E-2</v>
      </c>
      <c r="C54" s="60">
        <f>B36*(1-B54)</f>
        <v>993.68117999999981</v>
      </c>
      <c r="D54" s="61">
        <f>B36*(1+B54)</f>
        <v>1070.0388199999998</v>
      </c>
      <c r="E54" s="301">
        <f>E53</f>
        <v>6.3E-2</v>
      </c>
      <c r="F54" s="64">
        <f>B36*(1-E54)</f>
        <v>966.85281999999995</v>
      </c>
      <c r="G54" s="65">
        <f>B36*(1+E54)</f>
        <v>1096.8671799999997</v>
      </c>
      <c r="H54" s="28" t="s">
        <v>92</v>
      </c>
    </row>
    <row r="55" spans="1:15" ht="18" customHeight="1">
      <c r="A55" s="46" t="s">
        <v>141</v>
      </c>
      <c r="B55" s="540" t="s">
        <v>229</v>
      </c>
      <c r="C55" s="62" t="e">
        <f>B37*(1-B55)</f>
        <v>#VALUE!</v>
      </c>
      <c r="D55" s="63" t="e">
        <f>B37*(1+B55)</f>
        <v>#VALUE!</v>
      </c>
      <c r="E55" s="540" t="s">
        <v>229</v>
      </c>
      <c r="F55" s="66" t="e">
        <f>B37*(1-E55)</f>
        <v>#VALUE!</v>
      </c>
      <c r="G55" s="67" t="e">
        <f>B37*(1+E55)</f>
        <v>#VALUE!</v>
      </c>
      <c r="H55" s="28" t="s">
        <v>92</v>
      </c>
    </row>
    <row r="56" spans="1:15">
      <c r="A56" s="88"/>
      <c r="B56" s="87" t="s">
        <v>1</v>
      </c>
      <c r="C56" s="86" t="s">
        <v>14</v>
      </c>
      <c r="D56" s="86" t="s">
        <v>14</v>
      </c>
      <c r="E56" s="87" t="s">
        <v>1</v>
      </c>
      <c r="F56" s="86" t="s">
        <v>14</v>
      </c>
      <c r="G56" s="86" t="s">
        <v>14</v>
      </c>
    </row>
    <row r="57" spans="1:15">
      <c r="A57" s="46" t="s">
        <v>142</v>
      </c>
      <c r="B57" s="117">
        <v>0.113</v>
      </c>
      <c r="C57" s="74">
        <f>B39*(1-B57)</f>
        <v>17.0304</v>
      </c>
      <c r="D57" s="75">
        <f>B39*(1+B57)</f>
        <v>21.369599999999998</v>
      </c>
      <c r="E57" s="117">
        <v>0.192</v>
      </c>
      <c r="F57" s="76">
        <f>B39*(1-E57)</f>
        <v>15.5136</v>
      </c>
      <c r="G57" s="144">
        <f>B39*(1+E57)</f>
        <v>22.886399999999998</v>
      </c>
      <c r="H57" s="28" t="s">
        <v>92</v>
      </c>
    </row>
    <row r="61" spans="1:15" ht="21">
      <c r="A61" s="4" t="s">
        <v>523</v>
      </c>
    </row>
    <row r="63" spans="1:15" ht="15.6">
      <c r="A63" s="2" t="s">
        <v>524</v>
      </c>
    </row>
    <row r="64" spans="1:15">
      <c r="A64" s="21"/>
      <c r="B64" s="21"/>
      <c r="C64" s="21"/>
      <c r="D64" s="21"/>
      <c r="E64" s="306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6" ht="49.95" customHeight="1">
      <c r="A65" s="5" t="s">
        <v>11</v>
      </c>
      <c r="B65" s="19" t="s">
        <v>236</v>
      </c>
      <c r="C65" s="186" t="s">
        <v>77</v>
      </c>
      <c r="D65" s="187" t="s">
        <v>78</v>
      </c>
      <c r="E65" s="858" t="s">
        <v>79</v>
      </c>
      <c r="F65" s="188" t="s">
        <v>80</v>
      </c>
      <c r="G65" s="188" t="s">
        <v>81</v>
      </c>
      <c r="H65" s="189" t="s">
        <v>82</v>
      </c>
      <c r="I65" s="189" t="s">
        <v>83</v>
      </c>
      <c r="J65" s="129" t="s">
        <v>245</v>
      </c>
      <c r="K65" s="185" t="s">
        <v>246</v>
      </c>
      <c r="L65" s="185" t="s">
        <v>244</v>
      </c>
      <c r="M65" s="190" t="s">
        <v>10</v>
      </c>
      <c r="N65" s="191" t="s">
        <v>91</v>
      </c>
      <c r="O65" s="192" t="s">
        <v>237</v>
      </c>
      <c r="P65" s="29" t="s">
        <v>2</v>
      </c>
    </row>
    <row r="66" spans="1:16" s="184" customFormat="1" ht="16.2" customHeight="1">
      <c r="A66" s="172"/>
      <c r="B66" s="173" t="s">
        <v>9</v>
      </c>
      <c r="C66" s="174" t="s">
        <v>9</v>
      </c>
      <c r="D66" s="175" t="s">
        <v>9</v>
      </c>
      <c r="E66" s="851" t="s">
        <v>1</v>
      </c>
      <c r="F66" s="176" t="s">
        <v>9</v>
      </c>
      <c r="G66" s="176" t="s">
        <v>9</v>
      </c>
      <c r="H66" s="177" t="s">
        <v>9</v>
      </c>
      <c r="I66" s="177" t="s">
        <v>9</v>
      </c>
      <c r="J66" s="178" t="s">
        <v>9</v>
      </c>
      <c r="K66" s="179" t="s">
        <v>9</v>
      </c>
      <c r="L66" s="179" t="s">
        <v>1</v>
      </c>
      <c r="M66" s="180" t="s">
        <v>9</v>
      </c>
      <c r="N66" s="181" t="s">
        <v>9</v>
      </c>
      <c r="O66" s="182" t="s">
        <v>1</v>
      </c>
      <c r="P66" s="183"/>
    </row>
    <row r="67" spans="1:16" ht="19.95" customHeight="1">
      <c r="A67" s="232" t="s">
        <v>525</v>
      </c>
      <c r="B67" s="233">
        <v>2295</v>
      </c>
      <c r="C67" s="563">
        <v>2287</v>
      </c>
      <c r="D67" s="234">
        <f>B67-C67</f>
        <v>8</v>
      </c>
      <c r="E67" s="235">
        <f>B67/C67</f>
        <v>1.0034980323567992</v>
      </c>
      <c r="F67" s="564">
        <v>2215</v>
      </c>
      <c r="G67" s="236">
        <f>B67-F67</f>
        <v>80</v>
      </c>
      <c r="H67" s="565">
        <v>2360</v>
      </c>
      <c r="I67" s="237">
        <f>B67-H67</f>
        <v>-65</v>
      </c>
      <c r="J67" s="642">
        <v>2295</v>
      </c>
      <c r="K67" s="238">
        <f>B67-J67</f>
        <v>0</v>
      </c>
      <c r="L67" s="239">
        <f>B67/J67</f>
        <v>1</v>
      </c>
      <c r="M67" s="240">
        <v>1737</v>
      </c>
      <c r="N67" s="241">
        <f>B67-M67</f>
        <v>558</v>
      </c>
      <c r="O67" s="242">
        <f>B67/M67</f>
        <v>1.3212435233160622</v>
      </c>
      <c r="P67" s="243" t="s">
        <v>232</v>
      </c>
    </row>
    <row r="68" spans="1:16" s="102" customFormat="1" ht="19.95" customHeight="1">
      <c r="A68" s="365" t="s">
        <v>118</v>
      </c>
      <c r="B68" s="807">
        <v>2110</v>
      </c>
      <c r="C68" s="808">
        <v>2085</v>
      </c>
      <c r="D68" s="808">
        <f>B68-C68</f>
        <v>25</v>
      </c>
      <c r="E68" s="369">
        <f>B68/C68</f>
        <v>1.0119904076738608</v>
      </c>
      <c r="F68" s="809">
        <v>1985</v>
      </c>
      <c r="G68" s="809">
        <f>B68-F68</f>
        <v>125</v>
      </c>
      <c r="H68" s="810">
        <v>2200</v>
      </c>
      <c r="I68" s="810">
        <f>B68-H68</f>
        <v>-90</v>
      </c>
      <c r="J68" s="811">
        <v>2110</v>
      </c>
      <c r="K68" s="812">
        <f>B68-J68</f>
        <v>0</v>
      </c>
      <c r="L68" s="813">
        <f>B68/J68</f>
        <v>1</v>
      </c>
      <c r="M68" s="814">
        <f>B67</f>
        <v>2295</v>
      </c>
      <c r="N68" s="815">
        <f>B68-M68</f>
        <v>-185</v>
      </c>
      <c r="O68" s="816">
        <f>B68/M68</f>
        <v>0.91938997821350765</v>
      </c>
      <c r="P68" s="480" t="s">
        <v>232</v>
      </c>
    </row>
    <row r="69" spans="1:16" ht="19.95" customHeight="1">
      <c r="A69" s="3" t="s">
        <v>526</v>
      </c>
      <c r="B69" s="82">
        <v>450</v>
      </c>
      <c r="C69" s="563">
        <v>443</v>
      </c>
      <c r="D69" s="47">
        <f t="shared" ref="D69:D73" si="110">B69-C69</f>
        <v>7</v>
      </c>
      <c r="E69" s="7">
        <f t="shared" ref="E69:E73" si="111">B69/C69</f>
        <v>1.0158013544018059</v>
      </c>
      <c r="F69" s="564">
        <v>400</v>
      </c>
      <c r="G69" s="48">
        <f t="shared" ref="G69:G76" si="112">B69-F69</f>
        <v>50</v>
      </c>
      <c r="H69" s="565">
        <v>458</v>
      </c>
      <c r="I69" s="49">
        <f t="shared" ref="I69:I76" si="113">B69-H69</f>
        <v>-8</v>
      </c>
      <c r="J69" s="643">
        <v>435</v>
      </c>
      <c r="K69" s="50">
        <f t="shared" ref="K69:K73" si="114">B69-J69</f>
        <v>15</v>
      </c>
      <c r="L69" s="12">
        <f t="shared" ref="L69:L73" si="115">B69/J69</f>
        <v>1.0344827586206897</v>
      </c>
      <c r="M69" s="51">
        <v>197</v>
      </c>
      <c r="N69" s="52">
        <f t="shared" ref="N69:N73" si="116">B69-M69</f>
        <v>253</v>
      </c>
      <c r="O69" s="15">
        <f t="shared" ref="O69:O73" si="117">B69/M69</f>
        <v>2.2842639593908629</v>
      </c>
      <c r="P69" s="31" t="s">
        <v>232</v>
      </c>
    </row>
    <row r="70" spans="1:16" s="102" customFormat="1" ht="19.95" customHeight="1">
      <c r="A70" s="365" t="s">
        <v>121</v>
      </c>
      <c r="B70" s="807">
        <v>495</v>
      </c>
      <c r="C70" s="808">
        <v>485</v>
      </c>
      <c r="D70" s="808">
        <f t="shared" ref="D70" si="118">B70-C70</f>
        <v>10</v>
      </c>
      <c r="E70" s="369">
        <f t="shared" ref="E70" si="119">B70/C70</f>
        <v>1.0206185567010309</v>
      </c>
      <c r="F70" s="809">
        <v>435</v>
      </c>
      <c r="G70" s="809">
        <f t="shared" ref="G70" si="120">B70-F70</f>
        <v>60</v>
      </c>
      <c r="H70" s="810">
        <v>612</v>
      </c>
      <c r="I70" s="810">
        <f t="shared" ref="I70" si="121">B70-H70</f>
        <v>-117</v>
      </c>
      <c r="J70" s="811">
        <v>480</v>
      </c>
      <c r="K70" s="812">
        <f t="shared" ref="K70" si="122">B70-J70</f>
        <v>15</v>
      </c>
      <c r="L70" s="813">
        <f t="shared" ref="L70" si="123">B70/J70</f>
        <v>1.03125</v>
      </c>
      <c r="M70" s="814">
        <f>B69</f>
        <v>450</v>
      </c>
      <c r="N70" s="815">
        <f t="shared" ref="N70" si="124">B70-M70</f>
        <v>45</v>
      </c>
      <c r="O70" s="816">
        <f t="shared" ref="O70" si="125">B70/M70</f>
        <v>1.1000000000000001</v>
      </c>
      <c r="P70" s="480" t="s">
        <v>232</v>
      </c>
    </row>
    <row r="71" spans="1:16" ht="19.95" customHeight="1">
      <c r="A71" s="3" t="s">
        <v>527</v>
      </c>
      <c r="B71" s="82">
        <v>1161</v>
      </c>
      <c r="C71" s="57">
        <v>1161</v>
      </c>
      <c r="D71" s="47">
        <f t="shared" si="110"/>
        <v>0</v>
      </c>
      <c r="E71" s="7">
        <f t="shared" si="111"/>
        <v>1</v>
      </c>
      <c r="F71" s="55">
        <v>1144</v>
      </c>
      <c r="G71" s="48">
        <f t="shared" si="112"/>
        <v>17</v>
      </c>
      <c r="H71" s="53">
        <v>1200</v>
      </c>
      <c r="I71" s="49">
        <f t="shared" si="113"/>
        <v>-39</v>
      </c>
      <c r="J71" s="643">
        <v>1159</v>
      </c>
      <c r="K71" s="50">
        <f t="shared" si="114"/>
        <v>2</v>
      </c>
      <c r="L71" s="12">
        <f t="shared" si="115"/>
        <v>1.0017256255392579</v>
      </c>
      <c r="M71" s="51">
        <v>976</v>
      </c>
      <c r="N71" s="52">
        <f t="shared" si="116"/>
        <v>185</v>
      </c>
      <c r="O71" s="15">
        <f t="shared" si="117"/>
        <v>1.1895491803278688</v>
      </c>
      <c r="P71" s="31" t="s">
        <v>232</v>
      </c>
    </row>
    <row r="72" spans="1:16" s="102" customFormat="1" ht="19.95" customHeight="1">
      <c r="A72" s="365" t="s">
        <v>124</v>
      </c>
      <c r="B72" s="807">
        <v>924</v>
      </c>
      <c r="C72" s="808">
        <v>911</v>
      </c>
      <c r="D72" s="808">
        <f t="shared" ref="D72" si="126">B72-C72</f>
        <v>13</v>
      </c>
      <c r="E72" s="369">
        <f t="shared" ref="E72" si="127">B72/C72</f>
        <v>1.0142700329308452</v>
      </c>
      <c r="F72" s="809">
        <v>860</v>
      </c>
      <c r="G72" s="809">
        <f t="shared" ref="G72" si="128">B72-F72</f>
        <v>64</v>
      </c>
      <c r="H72" s="810">
        <v>995</v>
      </c>
      <c r="I72" s="810">
        <f t="shared" ref="I72" si="129">B72-H72</f>
        <v>-71</v>
      </c>
      <c r="J72" s="811">
        <v>914</v>
      </c>
      <c r="K72" s="812">
        <f t="shared" ref="K72" si="130">B72-J72</f>
        <v>10</v>
      </c>
      <c r="L72" s="813">
        <f t="shared" ref="L72" si="131">B72/J72</f>
        <v>1.0109409190371992</v>
      </c>
      <c r="M72" s="814">
        <f>B71</f>
        <v>1161</v>
      </c>
      <c r="N72" s="815">
        <f t="shared" ref="N72" si="132">B72-M72</f>
        <v>-237</v>
      </c>
      <c r="O72" s="816">
        <f t="shared" ref="O72" si="133">B72/M72</f>
        <v>0.79586563307493541</v>
      </c>
      <c r="P72" s="480" t="s">
        <v>232</v>
      </c>
    </row>
    <row r="73" spans="1:16" ht="19.95" customHeight="1">
      <c r="A73" s="3" t="s">
        <v>528</v>
      </c>
      <c r="B73" s="82">
        <v>53</v>
      </c>
      <c r="C73" s="57">
        <v>47</v>
      </c>
      <c r="D73" s="47">
        <f t="shared" si="110"/>
        <v>6</v>
      </c>
      <c r="E73" s="7">
        <f t="shared" si="111"/>
        <v>1.1276595744680851</v>
      </c>
      <c r="F73" s="55">
        <v>43</v>
      </c>
      <c r="G73" s="48">
        <f t="shared" si="112"/>
        <v>10</v>
      </c>
      <c r="H73" s="53">
        <v>51</v>
      </c>
      <c r="I73" s="49">
        <f t="shared" si="113"/>
        <v>2</v>
      </c>
      <c r="J73" s="643">
        <v>48</v>
      </c>
      <c r="K73" s="50">
        <f t="shared" si="114"/>
        <v>5</v>
      </c>
      <c r="L73" s="12">
        <f t="shared" si="115"/>
        <v>1.1041666666666667</v>
      </c>
      <c r="M73" s="51">
        <v>37</v>
      </c>
      <c r="N73" s="52">
        <f t="shared" si="116"/>
        <v>16</v>
      </c>
      <c r="O73" s="15">
        <f t="shared" si="117"/>
        <v>1.4324324324324325</v>
      </c>
      <c r="P73" s="31" t="s">
        <v>15</v>
      </c>
    </row>
    <row r="74" spans="1:16" s="365" customFormat="1" ht="19.95" customHeight="1">
      <c r="A74" s="365" t="s">
        <v>144</v>
      </c>
      <c r="B74" s="807">
        <v>29</v>
      </c>
      <c r="C74" s="817">
        <v>22</v>
      </c>
      <c r="D74" s="808">
        <f t="shared" ref="D74" si="134">B74-C74</f>
        <v>7</v>
      </c>
      <c r="E74" s="369">
        <f t="shared" ref="E74" si="135">B74/C74</f>
        <v>1.3181818181818181</v>
      </c>
      <c r="F74" s="818">
        <v>20</v>
      </c>
      <c r="G74" s="809">
        <f t="shared" ref="G74" si="136">B74-F74</f>
        <v>9</v>
      </c>
      <c r="H74" s="819">
        <v>28</v>
      </c>
      <c r="I74" s="810">
        <f t="shared" ref="I74" si="137">B74-H74</f>
        <v>1</v>
      </c>
      <c r="J74" s="811">
        <v>24</v>
      </c>
      <c r="K74" s="812">
        <f t="shared" ref="K74" si="138">B74-J74</f>
        <v>5</v>
      </c>
      <c r="L74" s="813">
        <f t="shared" ref="L74" si="139">B74/J74</f>
        <v>1.2083333333333333</v>
      </c>
      <c r="M74" s="814">
        <f>B73</f>
        <v>53</v>
      </c>
      <c r="N74" s="815">
        <f t="shared" ref="N74" si="140">B74-M74</f>
        <v>-24</v>
      </c>
      <c r="O74" s="816">
        <f t="shared" ref="O74" si="141">B74/M74</f>
        <v>0.54716981132075471</v>
      </c>
      <c r="P74" s="480" t="s">
        <v>15</v>
      </c>
    </row>
    <row r="75" spans="1:16" s="1" customFormat="1" ht="19.95" customHeight="1">
      <c r="A75" s="205"/>
      <c r="B75" s="206" t="s">
        <v>14</v>
      </c>
      <c r="C75" s="206" t="s">
        <v>14</v>
      </c>
      <c r="D75" s="206" t="s">
        <v>14</v>
      </c>
      <c r="E75" s="207" t="s">
        <v>1</v>
      </c>
      <c r="F75" s="206" t="s">
        <v>14</v>
      </c>
      <c r="G75" s="206" t="s">
        <v>14</v>
      </c>
      <c r="H75" s="206" t="s">
        <v>14</v>
      </c>
      <c r="I75" s="206" t="s">
        <v>14</v>
      </c>
      <c r="J75" s="644" t="s">
        <v>14</v>
      </c>
      <c r="K75" s="206" t="s">
        <v>14</v>
      </c>
      <c r="L75" s="207" t="s">
        <v>1</v>
      </c>
      <c r="M75" s="206" t="s">
        <v>14</v>
      </c>
      <c r="N75" s="206" t="s">
        <v>14</v>
      </c>
      <c r="O75" s="207" t="s">
        <v>1</v>
      </c>
      <c r="P75" s="208"/>
    </row>
    <row r="76" spans="1:16" ht="19.95" customHeight="1">
      <c r="A76" s="130" t="s">
        <v>529</v>
      </c>
      <c r="B76" s="92">
        <v>3.2</v>
      </c>
      <c r="C76" s="131" t="s">
        <v>94</v>
      </c>
      <c r="D76" s="132" t="e">
        <f>B76-C76</f>
        <v>#VALUE!</v>
      </c>
      <c r="E76" s="133" t="e">
        <f>B76/C76</f>
        <v>#VALUE!</v>
      </c>
      <c r="F76" s="134" t="s">
        <v>94</v>
      </c>
      <c r="G76" s="135" t="e">
        <f t="shared" si="112"/>
        <v>#VALUE!</v>
      </c>
      <c r="H76" s="136" t="s">
        <v>94</v>
      </c>
      <c r="I76" s="137" t="e">
        <f t="shared" si="113"/>
        <v>#VALUE!</v>
      </c>
      <c r="J76" s="641">
        <v>3.2</v>
      </c>
      <c r="K76" s="138">
        <f>B76-J76</f>
        <v>0</v>
      </c>
      <c r="L76" s="139">
        <f>B76/J76</f>
        <v>1</v>
      </c>
      <c r="M76" s="140">
        <v>3.8</v>
      </c>
      <c r="N76" s="141">
        <f>B76-M76</f>
        <v>-0.59999999999999964</v>
      </c>
      <c r="O76" s="142">
        <f>B76/M76</f>
        <v>0.8421052631578948</v>
      </c>
      <c r="P76" s="143" t="s">
        <v>72</v>
      </c>
    </row>
    <row r="77" spans="1:16" ht="19.95" customHeight="1">
      <c r="A77" s="46" t="s">
        <v>142</v>
      </c>
      <c r="B77" s="91">
        <v>5.5</v>
      </c>
      <c r="C77" s="58" t="s">
        <v>94</v>
      </c>
      <c r="D77" s="69" t="e">
        <f t="shared" ref="D77" si="142">B77-C77</f>
        <v>#VALUE!</v>
      </c>
      <c r="E77" s="22" t="e">
        <f t="shared" ref="E77" si="143">B77/C77</f>
        <v>#VALUE!</v>
      </c>
      <c r="F77" s="56" t="s">
        <v>94</v>
      </c>
      <c r="G77" s="93" t="e">
        <f t="shared" ref="G77" si="144">B77-F77</f>
        <v>#VALUE!</v>
      </c>
      <c r="H77" s="54" t="s">
        <v>94</v>
      </c>
      <c r="I77" s="94" t="e">
        <f t="shared" ref="I77" si="145">B77-H77</f>
        <v>#VALUE!</v>
      </c>
      <c r="J77" s="640">
        <v>5</v>
      </c>
      <c r="K77" s="95">
        <f>B77-J77</f>
        <v>0.5</v>
      </c>
      <c r="L77" s="23">
        <f>B77/J77</f>
        <v>1.1000000000000001</v>
      </c>
      <c r="M77" s="96">
        <f>B76</f>
        <v>3.2</v>
      </c>
      <c r="N77" s="97">
        <f>B77-M77</f>
        <v>2.2999999999999998</v>
      </c>
      <c r="O77" s="44">
        <f>B77/M77</f>
        <v>1.71875</v>
      </c>
      <c r="P77" s="45" t="s">
        <v>72</v>
      </c>
    </row>
    <row r="80" spans="1:16" ht="15.6">
      <c r="A80" s="2" t="s">
        <v>238</v>
      </c>
    </row>
    <row r="81" spans="1:8">
      <c r="A81" s="21"/>
      <c r="B81" s="21"/>
      <c r="C81" s="21"/>
      <c r="D81" s="21"/>
      <c r="E81" s="306"/>
      <c r="F81" s="21"/>
      <c r="G81" s="21"/>
    </row>
    <row r="82" spans="1:8" ht="24.9" customHeight="1">
      <c r="B82" s="41"/>
      <c r="C82" s="844" t="s">
        <v>3</v>
      </c>
      <c r="D82" s="845"/>
      <c r="E82" s="854"/>
      <c r="F82" s="848" t="s">
        <v>6</v>
      </c>
      <c r="G82" s="849"/>
      <c r="H82" s="18"/>
    </row>
    <row r="83" spans="1:8" ht="60.6">
      <c r="A83" s="5" t="s">
        <v>11</v>
      </c>
      <c r="B83" s="42" t="s">
        <v>8</v>
      </c>
      <c r="C83" s="35" t="s">
        <v>4</v>
      </c>
      <c r="D83" s="36" t="s">
        <v>5</v>
      </c>
      <c r="E83" s="855" t="s">
        <v>7</v>
      </c>
      <c r="F83" s="38" t="s">
        <v>12</v>
      </c>
      <c r="G83" s="39" t="s">
        <v>13</v>
      </c>
      <c r="H83" s="18"/>
    </row>
    <row r="84" spans="1:8" ht="16.2" customHeight="1">
      <c r="A84" s="10"/>
      <c r="B84" s="43" t="s">
        <v>1</v>
      </c>
      <c r="C84" s="37" t="s">
        <v>53</v>
      </c>
      <c r="D84" s="32" t="s">
        <v>0</v>
      </c>
      <c r="E84" s="856" t="s">
        <v>1</v>
      </c>
      <c r="F84" s="40" t="s">
        <v>9</v>
      </c>
      <c r="G84" s="33" t="s">
        <v>9</v>
      </c>
      <c r="H84" s="18"/>
    </row>
    <row r="85" spans="1:8" s="102" customFormat="1" ht="18" customHeight="1">
      <c r="A85" s="102" t="s">
        <v>118</v>
      </c>
      <c r="B85" s="796">
        <v>0.626</v>
      </c>
      <c r="C85" s="797">
        <f>B68*(1-B85)</f>
        <v>789.14</v>
      </c>
      <c r="D85" s="798">
        <f>B68*(1+B85)</f>
        <v>3430.8599999999997</v>
      </c>
      <c r="E85" s="796">
        <v>1.0620000000000001</v>
      </c>
      <c r="F85" s="799">
        <f>B68*(1-E85)</f>
        <v>-130.82000000000011</v>
      </c>
      <c r="G85" s="800">
        <f>B68*(1+E85)</f>
        <v>4350.8200000000006</v>
      </c>
      <c r="H85" s="112"/>
    </row>
    <row r="86" spans="1:8" s="102" customFormat="1" ht="18" customHeight="1">
      <c r="A86" s="102" t="s">
        <v>121</v>
      </c>
      <c r="B86" s="796">
        <v>0.57599999999999996</v>
      </c>
      <c r="C86" s="797">
        <f>B70*(1-B86)</f>
        <v>209.88000000000002</v>
      </c>
      <c r="D86" s="798">
        <f>B70*(1+B86)</f>
        <v>780.12</v>
      </c>
      <c r="E86" s="796">
        <v>0.97699999999999998</v>
      </c>
      <c r="F86" s="799">
        <f>B70*(1-E86)</f>
        <v>11.38500000000001</v>
      </c>
      <c r="G86" s="800">
        <f>B70*(1+E86)</f>
        <v>978.6149999999999</v>
      </c>
      <c r="H86" s="112"/>
    </row>
    <row r="87" spans="1:8" s="102" customFormat="1" ht="18" customHeight="1">
      <c r="A87" s="102" t="s">
        <v>124</v>
      </c>
      <c r="B87" s="796">
        <v>0.19</v>
      </c>
      <c r="C87" s="797">
        <f>B72*(1-B87)</f>
        <v>748.44</v>
      </c>
      <c r="D87" s="798">
        <f>B72*(1+B87)</f>
        <v>1099.56</v>
      </c>
      <c r="E87" s="796">
        <v>0.32300000000000001</v>
      </c>
      <c r="F87" s="799">
        <f>B72*(1-E87)</f>
        <v>625.548</v>
      </c>
      <c r="G87" s="800">
        <f>B72*(1+E87)</f>
        <v>1222.452</v>
      </c>
      <c r="H87" s="112"/>
    </row>
    <row r="88" spans="1:8" s="102" customFormat="1" ht="18" customHeight="1">
      <c r="A88" s="820" t="s">
        <v>144</v>
      </c>
      <c r="B88" s="802">
        <v>0.69199999999999995</v>
      </c>
      <c r="C88" s="803">
        <f>B74*(1-B88)</f>
        <v>8.9320000000000022</v>
      </c>
      <c r="D88" s="804">
        <f>B74*(1+B88)</f>
        <v>49.067999999999998</v>
      </c>
      <c r="E88" s="802">
        <v>1.175</v>
      </c>
      <c r="F88" s="805">
        <f>B74*(1-E88)</f>
        <v>-5.0750000000000011</v>
      </c>
      <c r="G88" s="806">
        <f>B74*(1+E88)</f>
        <v>63.074999999999996</v>
      </c>
      <c r="H88" s="112"/>
    </row>
    <row r="89" spans="1:8" ht="12.6" customHeight="1">
      <c r="A89" s="88"/>
      <c r="B89" s="87" t="s">
        <v>1</v>
      </c>
      <c r="C89" s="86" t="s">
        <v>14</v>
      </c>
      <c r="D89" s="86" t="s">
        <v>14</v>
      </c>
      <c r="E89" s="87" t="s">
        <v>1</v>
      </c>
      <c r="F89" s="86" t="s">
        <v>14</v>
      </c>
      <c r="G89" s="86" t="s">
        <v>14</v>
      </c>
    </row>
    <row r="90" spans="1:8">
      <c r="A90" s="46" t="s">
        <v>230</v>
      </c>
      <c r="B90" s="117">
        <v>0.42299999999999999</v>
      </c>
      <c r="C90" s="74">
        <f>B76*(1-B90)</f>
        <v>1.8464</v>
      </c>
      <c r="D90" s="75">
        <f>B76*(1+B90)</f>
        <v>4.5536000000000003</v>
      </c>
      <c r="E90" s="117">
        <v>0.71799999999999997</v>
      </c>
      <c r="F90" s="76">
        <f>B76*(1-E90)</f>
        <v>0.90240000000000009</v>
      </c>
      <c r="G90" s="144">
        <f>B76*(1+E90)</f>
        <v>5.4976000000000003</v>
      </c>
    </row>
    <row r="94" spans="1:8" s="59" customFormat="1">
      <c r="E94" s="859"/>
    </row>
    <row r="95" spans="1:8" ht="21">
      <c r="A95" s="162" t="s">
        <v>530</v>
      </c>
    </row>
    <row r="97" spans="1:16" ht="15.6">
      <c r="A97" s="2" t="s">
        <v>531</v>
      </c>
    </row>
    <row r="98" spans="1:16">
      <c r="A98" s="21"/>
      <c r="B98" s="21"/>
      <c r="C98" s="21"/>
      <c r="D98" s="21"/>
      <c r="E98" s="306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6" ht="60" customHeight="1">
      <c r="A99" s="5" t="s">
        <v>54</v>
      </c>
      <c r="B99" s="19" t="s">
        <v>239</v>
      </c>
      <c r="C99" s="186" t="s">
        <v>77</v>
      </c>
      <c r="D99" s="187" t="s">
        <v>78</v>
      </c>
      <c r="E99" s="858" t="s">
        <v>79</v>
      </c>
      <c r="F99" s="188" t="s">
        <v>80</v>
      </c>
      <c r="G99" s="188" t="s">
        <v>81</v>
      </c>
      <c r="H99" s="189" t="s">
        <v>82</v>
      </c>
      <c r="I99" s="189" t="s">
        <v>83</v>
      </c>
      <c r="J99" s="129" t="s">
        <v>247</v>
      </c>
      <c r="K99" s="185" t="s">
        <v>246</v>
      </c>
      <c r="L99" s="185" t="s">
        <v>244</v>
      </c>
      <c r="M99" s="190" t="s">
        <v>10</v>
      </c>
      <c r="N99" s="191" t="s">
        <v>90</v>
      </c>
      <c r="O99" s="192" t="s">
        <v>240</v>
      </c>
      <c r="P99" s="29" t="s">
        <v>2</v>
      </c>
    </row>
    <row r="100" spans="1:16" ht="16.2" customHeight="1">
      <c r="A100" s="10"/>
      <c r="B100" s="20" t="s">
        <v>16</v>
      </c>
      <c r="C100" s="27" t="s">
        <v>16</v>
      </c>
      <c r="D100" s="6" t="s">
        <v>16</v>
      </c>
      <c r="E100" s="308" t="s">
        <v>1</v>
      </c>
      <c r="F100" s="8" t="s">
        <v>16</v>
      </c>
      <c r="G100" s="8" t="s">
        <v>16</v>
      </c>
      <c r="H100" s="9" t="s">
        <v>16</v>
      </c>
      <c r="I100" s="9" t="s">
        <v>16</v>
      </c>
      <c r="J100" s="16" t="s">
        <v>16</v>
      </c>
      <c r="K100" s="11" t="s">
        <v>16</v>
      </c>
      <c r="L100" s="11" t="s">
        <v>1</v>
      </c>
      <c r="M100" s="17" t="s">
        <v>16</v>
      </c>
      <c r="N100" s="13" t="s">
        <v>16</v>
      </c>
      <c r="O100" s="14" t="s">
        <v>1</v>
      </c>
      <c r="P100" s="30"/>
    </row>
    <row r="101" spans="1:16" ht="19.95" customHeight="1">
      <c r="A101" s="3" t="s">
        <v>532</v>
      </c>
      <c r="B101" s="81">
        <v>224.59</v>
      </c>
      <c r="C101" s="549">
        <v>224</v>
      </c>
      <c r="D101" s="68">
        <f t="shared" ref="D101:D107" si="146">B101-C101</f>
        <v>0.59000000000000341</v>
      </c>
      <c r="E101" s="7">
        <f t="shared" ref="E101:E107" si="147">B101/C101</f>
        <v>1.0026339285714285</v>
      </c>
      <c r="F101" s="77">
        <v>221.5</v>
      </c>
      <c r="G101" s="78">
        <f t="shared" ref="G101:G107" si="148">B101-F101</f>
        <v>3.0900000000000034</v>
      </c>
      <c r="H101" s="79">
        <v>228.8</v>
      </c>
      <c r="I101" s="80">
        <f t="shared" ref="I101:I107" si="149">B101-H101</f>
        <v>-4.210000000000008</v>
      </c>
      <c r="J101" s="645">
        <v>223.9</v>
      </c>
      <c r="K101" s="71">
        <f t="shared" ref="K101:K107" si="150">B101-J101</f>
        <v>0.68999999999999773</v>
      </c>
      <c r="L101" s="12">
        <f t="shared" ref="L101:L107" si="151">B101/J101</f>
        <v>1.0030817329164805</v>
      </c>
      <c r="M101" s="72">
        <v>212.45</v>
      </c>
      <c r="N101" s="73">
        <f t="shared" ref="N101:N107" si="152">B101-M101</f>
        <v>12.140000000000015</v>
      </c>
      <c r="O101" s="15">
        <f t="shared" ref="O101:O107" si="153">B101/M101</f>
        <v>1.0571428571428572</v>
      </c>
      <c r="P101" s="31" t="s">
        <v>232</v>
      </c>
    </row>
    <row r="102" spans="1:16" s="102" customFormat="1" ht="19.95" customHeight="1">
      <c r="A102" s="365" t="s">
        <v>145</v>
      </c>
      <c r="B102" s="366">
        <v>194.33</v>
      </c>
      <c r="C102" s="368">
        <v>195.5</v>
      </c>
      <c r="D102" s="368">
        <f t="shared" ref="D102" si="154">B102-C102</f>
        <v>-1.1699999999999875</v>
      </c>
      <c r="E102" s="369">
        <f t="shared" ref="E102" si="155">B102/C102</f>
        <v>0.99401534526854229</v>
      </c>
      <c r="F102" s="821">
        <v>193.4</v>
      </c>
      <c r="G102" s="821">
        <f t="shared" ref="G102" si="156">B102-F102</f>
        <v>0.93000000000000682</v>
      </c>
      <c r="H102" s="822">
        <v>197.3</v>
      </c>
      <c r="I102" s="822">
        <f t="shared" ref="I102" si="157">B102-H102</f>
        <v>-2.9699999999999989</v>
      </c>
      <c r="J102" s="823">
        <v>195.27</v>
      </c>
      <c r="K102" s="824">
        <f t="shared" ref="K102" si="158">B102-J102</f>
        <v>-0.93999999999999773</v>
      </c>
      <c r="L102" s="813">
        <f t="shared" ref="L102" si="159">B102/J102</f>
        <v>0.99518615250678544</v>
      </c>
      <c r="M102" s="825">
        <f>B101</f>
        <v>224.59</v>
      </c>
      <c r="N102" s="826">
        <f t="shared" ref="N102" si="160">B102-M102</f>
        <v>-30.259999999999991</v>
      </c>
      <c r="O102" s="816">
        <f t="shared" ref="O102" si="161">B102/M102</f>
        <v>0.86526559508437606</v>
      </c>
      <c r="P102" s="480" t="s">
        <v>232</v>
      </c>
    </row>
    <row r="103" spans="1:16" ht="19.95" customHeight="1">
      <c r="A103" s="3" t="s">
        <v>533</v>
      </c>
      <c r="B103" s="81">
        <v>260.16000000000003</v>
      </c>
      <c r="C103" s="549" t="s">
        <v>94</v>
      </c>
      <c r="D103" s="68" t="e">
        <f t="shared" ref="D103" si="162">B103-C103</f>
        <v>#VALUE!</v>
      </c>
      <c r="E103" s="7" t="e">
        <f t="shared" ref="E103" si="163">B103/C103</f>
        <v>#VALUE!</v>
      </c>
      <c r="F103" s="561" t="s">
        <v>94</v>
      </c>
      <c r="G103" s="78" t="e">
        <f t="shared" ref="G103" si="164">B103-F103</f>
        <v>#VALUE!</v>
      </c>
      <c r="H103" s="562" t="s">
        <v>94</v>
      </c>
      <c r="I103" s="80" t="e">
        <f t="shared" ref="I103" si="165">B103-H103</f>
        <v>#VALUE!</v>
      </c>
      <c r="J103" s="645">
        <v>259.49</v>
      </c>
      <c r="K103" s="71">
        <f t="shared" ref="K103" si="166">B103-J103</f>
        <v>0.67000000000001592</v>
      </c>
      <c r="L103" s="12">
        <f t="shared" ref="L103" si="167">B103/J103</f>
        <v>1.0025819877451925</v>
      </c>
      <c r="M103" s="72">
        <v>248.95</v>
      </c>
      <c r="N103" s="73">
        <f t="shared" ref="N103" si="168">B103-M103</f>
        <v>11.210000000000036</v>
      </c>
      <c r="O103" s="15">
        <f t="shared" ref="O103" si="169">B103/M103</f>
        <v>1.0450291223137178</v>
      </c>
      <c r="P103" s="31" t="s">
        <v>232</v>
      </c>
    </row>
    <row r="104" spans="1:16" s="102" customFormat="1" ht="19.95" customHeight="1">
      <c r="A104" s="365" t="s">
        <v>146</v>
      </c>
      <c r="B104" s="366">
        <v>220.98</v>
      </c>
      <c r="C104" s="827" t="s">
        <v>94</v>
      </c>
      <c r="D104" s="368" t="e">
        <f t="shared" ref="D104" si="170">B104-C104</f>
        <v>#VALUE!</v>
      </c>
      <c r="E104" s="369" t="e">
        <f t="shared" ref="E104" si="171">B104/C104</f>
        <v>#VALUE!</v>
      </c>
      <c r="F104" s="828" t="s">
        <v>94</v>
      </c>
      <c r="G104" s="821" t="e">
        <f t="shared" ref="G104" si="172">B104-F104</f>
        <v>#VALUE!</v>
      </c>
      <c r="H104" s="829" t="s">
        <v>94</v>
      </c>
      <c r="I104" s="822" t="e">
        <f t="shared" ref="I104" si="173">B104-H104</f>
        <v>#VALUE!</v>
      </c>
      <c r="J104" s="823">
        <v>221.38</v>
      </c>
      <c r="K104" s="824">
        <f t="shared" ref="K104" si="174">B104-J104</f>
        <v>-0.40000000000000568</v>
      </c>
      <c r="L104" s="813">
        <f t="shared" ref="L104" si="175">B104/J104</f>
        <v>0.99819315204625525</v>
      </c>
      <c r="M104" s="825">
        <f>B103</f>
        <v>260.16000000000003</v>
      </c>
      <c r="N104" s="826">
        <f t="shared" ref="N104" si="176">B104-M104</f>
        <v>-39.180000000000035</v>
      </c>
      <c r="O104" s="816">
        <f t="shared" ref="O104" si="177">B104/M104</f>
        <v>0.84940036900368987</v>
      </c>
      <c r="P104" s="480" t="s">
        <v>232</v>
      </c>
    </row>
    <row r="105" spans="1:16" ht="19.95" customHeight="1">
      <c r="A105" s="98" t="s">
        <v>534</v>
      </c>
      <c r="B105" s="81">
        <v>93.21</v>
      </c>
      <c r="C105" s="163">
        <v>90.8</v>
      </c>
      <c r="D105" s="100">
        <f t="shared" si="146"/>
        <v>2.4099999999999966</v>
      </c>
      <c r="E105" s="24">
        <f t="shared" si="147"/>
        <v>1.0265418502202643</v>
      </c>
      <c r="F105" s="692">
        <v>90.1</v>
      </c>
      <c r="G105" s="197">
        <f t="shared" si="148"/>
        <v>3.1099999999999994</v>
      </c>
      <c r="H105" s="693">
        <v>92.4</v>
      </c>
      <c r="I105" s="198">
        <f t="shared" si="149"/>
        <v>0.80999999999998806</v>
      </c>
      <c r="J105" s="645">
        <v>90.14</v>
      </c>
      <c r="K105" s="101">
        <f t="shared" si="150"/>
        <v>3.0699999999999932</v>
      </c>
      <c r="L105" s="25">
        <f t="shared" si="151"/>
        <v>1.0340581317949855</v>
      </c>
      <c r="M105" s="72">
        <v>77.13</v>
      </c>
      <c r="N105" s="199">
        <f t="shared" si="152"/>
        <v>16.079999999999998</v>
      </c>
      <c r="O105" s="170">
        <f t="shared" si="153"/>
        <v>1.2084791909762738</v>
      </c>
      <c r="P105" s="31" t="s">
        <v>232</v>
      </c>
    </row>
    <row r="106" spans="1:16" s="102" customFormat="1" ht="19.95" customHeight="1">
      <c r="A106" s="365" t="s">
        <v>147</v>
      </c>
      <c r="B106" s="830">
        <v>92.22</v>
      </c>
      <c r="C106" s="368">
        <v>89.4</v>
      </c>
      <c r="D106" s="368">
        <f t="shared" ref="D106" si="178">B106-C106</f>
        <v>2.8199999999999932</v>
      </c>
      <c r="E106" s="369">
        <f t="shared" ref="E106" si="179">B106/C106</f>
        <v>1.0315436241610738</v>
      </c>
      <c r="F106" s="821">
        <v>88.8</v>
      </c>
      <c r="G106" s="821">
        <f t="shared" ref="G106" si="180">B106-F106</f>
        <v>3.4200000000000017</v>
      </c>
      <c r="H106" s="822">
        <v>90.7</v>
      </c>
      <c r="I106" s="822">
        <f t="shared" ref="I106" si="181">B106-H106</f>
        <v>1.519999999999996</v>
      </c>
      <c r="J106" s="823">
        <v>88.81</v>
      </c>
      <c r="K106" s="824">
        <f t="shared" ref="K106" si="182">B106-J106</f>
        <v>3.4099999999999966</v>
      </c>
      <c r="L106" s="813">
        <f t="shared" ref="L106" si="183">B106/J106</f>
        <v>1.0383965769620538</v>
      </c>
      <c r="M106" s="825">
        <f>B105</f>
        <v>93.21</v>
      </c>
      <c r="N106" s="826">
        <f t="shared" ref="N106" si="184">B106-M106</f>
        <v>-0.98999999999999488</v>
      </c>
      <c r="O106" s="816">
        <f t="shared" ref="O106" si="185">B106/M106</f>
        <v>0.98937882201480531</v>
      </c>
      <c r="P106" s="480" t="s">
        <v>232</v>
      </c>
    </row>
    <row r="107" spans="1:16" ht="19.95" customHeight="1">
      <c r="A107" s="232" t="s">
        <v>535</v>
      </c>
      <c r="B107" s="201">
        <v>256.43</v>
      </c>
      <c r="C107" s="566">
        <v>255.2</v>
      </c>
      <c r="D107" s="244">
        <f t="shared" si="146"/>
        <v>1.2300000000000182</v>
      </c>
      <c r="E107" s="235">
        <f t="shared" si="147"/>
        <v>1.0048197492163009</v>
      </c>
      <c r="F107" s="692">
        <v>253.3</v>
      </c>
      <c r="G107" s="245">
        <f t="shared" si="148"/>
        <v>3.1299999999999955</v>
      </c>
      <c r="H107" s="693">
        <v>256.10000000000002</v>
      </c>
      <c r="I107" s="246">
        <f t="shared" si="149"/>
        <v>0.32999999999998408</v>
      </c>
      <c r="J107" s="646">
        <v>255.35</v>
      </c>
      <c r="K107" s="247">
        <f t="shared" si="150"/>
        <v>1.0800000000000125</v>
      </c>
      <c r="L107" s="239">
        <f t="shared" si="151"/>
        <v>1.0042294889367536</v>
      </c>
      <c r="M107" s="248">
        <v>242.57</v>
      </c>
      <c r="N107" s="249">
        <f t="shared" si="152"/>
        <v>13.860000000000014</v>
      </c>
      <c r="O107" s="242">
        <f t="shared" si="153"/>
        <v>1.0571381456899041</v>
      </c>
      <c r="P107" s="243" t="s">
        <v>232</v>
      </c>
    </row>
    <row r="108" spans="1:16" s="102" customFormat="1" ht="19.95" customHeight="1">
      <c r="A108" s="365" t="s">
        <v>148</v>
      </c>
      <c r="B108" s="366">
        <v>261.19</v>
      </c>
      <c r="C108" s="368">
        <v>257.8</v>
      </c>
      <c r="D108" s="368">
        <f t="shared" ref="D108" si="186">B108-C108</f>
        <v>3.3899999999999864</v>
      </c>
      <c r="E108" s="369">
        <f t="shared" ref="E108" si="187">B108/C108</f>
        <v>1.0131497284716835</v>
      </c>
      <c r="F108" s="821">
        <v>254.8</v>
      </c>
      <c r="G108" s="821">
        <f t="shared" ref="G108" si="188">B108-F108</f>
        <v>6.3899999999999864</v>
      </c>
      <c r="H108" s="822">
        <v>260</v>
      </c>
      <c r="I108" s="822">
        <f t="shared" ref="I108" si="189">B108-H108</f>
        <v>1.1899999999999977</v>
      </c>
      <c r="J108" s="823">
        <v>258.29000000000002</v>
      </c>
      <c r="K108" s="824">
        <f t="shared" ref="K108" si="190">B108-J108</f>
        <v>2.8999999999999773</v>
      </c>
      <c r="L108" s="813">
        <f t="shared" ref="L108" si="191">B108/J108</f>
        <v>1.0112276898060319</v>
      </c>
      <c r="M108" s="825">
        <f>B107</f>
        <v>256.43</v>
      </c>
      <c r="N108" s="826">
        <f t="shared" ref="N108" si="192">B108-M108</f>
        <v>4.7599999999999909</v>
      </c>
      <c r="O108" s="816">
        <f t="shared" ref="O108" si="193">B108/M108</f>
        <v>1.0185625706820574</v>
      </c>
      <c r="P108" s="480" t="s">
        <v>232</v>
      </c>
    </row>
    <row r="111" spans="1:16" ht="15.6">
      <c r="A111" s="2" t="s">
        <v>241</v>
      </c>
    </row>
    <row r="112" spans="1:16">
      <c r="A112" s="21"/>
      <c r="B112" s="21"/>
      <c r="C112" s="21"/>
      <c r="D112" s="21"/>
      <c r="E112" s="306"/>
      <c r="F112" s="21"/>
      <c r="G112" s="21"/>
    </row>
    <row r="113" spans="1:8" ht="24.9" customHeight="1">
      <c r="B113" s="41"/>
      <c r="C113" s="844" t="s">
        <v>3</v>
      </c>
      <c r="D113" s="845"/>
      <c r="E113" s="854"/>
      <c r="F113" s="848" t="s">
        <v>6</v>
      </c>
      <c r="G113" s="849"/>
      <c r="H113" s="18"/>
    </row>
    <row r="114" spans="1:8" ht="60.6">
      <c r="A114" s="5" t="s">
        <v>54</v>
      </c>
      <c r="B114" s="42" t="s">
        <v>8</v>
      </c>
      <c r="C114" s="35" t="s">
        <v>4</v>
      </c>
      <c r="D114" s="36" t="s">
        <v>5</v>
      </c>
      <c r="E114" s="855" t="s">
        <v>7</v>
      </c>
      <c r="F114" s="38" t="s">
        <v>12</v>
      </c>
      <c r="G114" s="39" t="s">
        <v>13</v>
      </c>
      <c r="H114" s="18"/>
    </row>
    <row r="115" spans="1:8" ht="16.2" customHeight="1">
      <c r="A115" s="10"/>
      <c r="B115" s="43" t="s">
        <v>1</v>
      </c>
      <c r="C115" s="37" t="s">
        <v>16</v>
      </c>
      <c r="D115" s="32" t="s">
        <v>16</v>
      </c>
      <c r="E115" s="856" t="s">
        <v>1</v>
      </c>
      <c r="F115" s="40" t="s">
        <v>16</v>
      </c>
      <c r="G115" s="33" t="s">
        <v>16</v>
      </c>
      <c r="H115" s="18"/>
    </row>
    <row r="116" spans="1:8" s="102" customFormat="1" ht="25.05" customHeight="1">
      <c r="A116" s="102" t="s">
        <v>149</v>
      </c>
      <c r="B116" s="302">
        <f>B117</f>
        <v>0.20300000000000001</v>
      </c>
      <c r="C116" s="831">
        <f>B101*(1-B116)</f>
        <v>178.99822999999998</v>
      </c>
      <c r="D116" s="832">
        <f>B101*(1+B116)</f>
        <v>270.18177000000003</v>
      </c>
      <c r="E116" s="302">
        <f>E117</f>
        <v>0.34399999999999997</v>
      </c>
      <c r="F116" s="833">
        <f>B101*(1-E116)</f>
        <v>147.33104</v>
      </c>
      <c r="G116" s="834">
        <f>B101*(1+E116)</f>
        <v>301.84895999999998</v>
      </c>
      <c r="H116" s="112"/>
    </row>
    <row r="117" spans="1:8" s="102" customFormat="1" ht="25.05" customHeight="1">
      <c r="A117" s="102" t="s">
        <v>150</v>
      </c>
      <c r="B117" s="796">
        <v>0.20300000000000001</v>
      </c>
      <c r="C117" s="835">
        <f>B104*(1-B117)</f>
        <v>176.12105999999997</v>
      </c>
      <c r="D117" s="836">
        <f>B104*(1+B117)</f>
        <v>265.83893999999998</v>
      </c>
      <c r="E117" s="796">
        <v>0.34399999999999997</v>
      </c>
      <c r="F117" s="837">
        <f>B104*(1-E117)</f>
        <v>144.96288000000001</v>
      </c>
      <c r="G117" s="838">
        <f>B104*(1+E117)</f>
        <v>296.99711999999994</v>
      </c>
      <c r="H117" s="112"/>
    </row>
    <row r="118" spans="1:8" s="102" customFormat="1" ht="25.05" customHeight="1">
      <c r="A118" s="102" t="s">
        <v>151</v>
      </c>
      <c r="B118" s="839" t="s">
        <v>229</v>
      </c>
      <c r="C118" s="835" t="e">
        <f>B106*(1-B118)</f>
        <v>#VALUE!</v>
      </c>
      <c r="D118" s="836" t="e">
        <f>B106*(1+B118)</f>
        <v>#VALUE!</v>
      </c>
      <c r="E118" s="839" t="s">
        <v>229</v>
      </c>
      <c r="F118" s="837" t="e">
        <f>B106*(1-E118)</f>
        <v>#VALUE!</v>
      </c>
      <c r="G118" s="838" t="e">
        <f>B106*(1+E118)</f>
        <v>#VALUE!</v>
      </c>
      <c r="H118" s="112"/>
    </row>
    <row r="119" spans="1:8" s="102" customFormat="1" ht="25.05" customHeight="1">
      <c r="A119" s="365" t="s">
        <v>148</v>
      </c>
      <c r="B119" s="802">
        <v>0.107</v>
      </c>
      <c r="C119" s="840">
        <f>B108*(1-B119)</f>
        <v>233.24267</v>
      </c>
      <c r="D119" s="841">
        <f>B108*(1+B119)</f>
        <v>289.13733000000002</v>
      </c>
      <c r="E119" s="802">
        <v>0.18099999999999999</v>
      </c>
      <c r="F119" s="842">
        <f>B108*(1-E119)</f>
        <v>213.91460999999998</v>
      </c>
      <c r="G119" s="843">
        <f>B108*(1+E119)</f>
        <v>308.46539000000001</v>
      </c>
      <c r="H119" s="112"/>
    </row>
  </sheetData>
  <mergeCells count="6">
    <mergeCell ref="C44:D44"/>
    <mergeCell ref="F44:G44"/>
    <mergeCell ref="C82:D82"/>
    <mergeCell ref="F82:G82"/>
    <mergeCell ref="C113:D113"/>
    <mergeCell ref="F113:G113"/>
  </mergeCells>
  <pageMargins left="0.4" right="0.4" top="0.4" bottom="0.4" header="0.75" footer="0.75"/>
  <pageSetup scale="20" orientation="landscape" r:id="rId1"/>
  <ignoredErrors>
    <ignoredError sqref="D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0"/>
  <sheetViews>
    <sheetView zoomScale="88" zoomScaleNormal="88" workbookViewId="0">
      <selection activeCell="B197" sqref="B197"/>
    </sheetView>
  </sheetViews>
  <sheetFormatPr defaultRowHeight="13.2"/>
  <cols>
    <col min="1" max="1" width="35.6640625" customWidth="1"/>
    <col min="2" max="4" width="15.6640625" customWidth="1"/>
    <col min="5" max="5" width="15.6640625" style="305" customWidth="1"/>
    <col min="6" max="9" width="15.6640625" customWidth="1"/>
    <col min="10" max="10" width="15.6640625" style="305" customWidth="1"/>
    <col min="11" max="12" width="15.6640625" customWidth="1"/>
    <col min="13" max="13" width="15.6640625" style="305" customWidth="1"/>
  </cols>
  <sheetData>
    <row r="1" spans="1:14" ht="21">
      <c r="A1" s="4" t="s">
        <v>248</v>
      </c>
    </row>
    <row r="3" spans="1:14" ht="15.6">
      <c r="A3" s="2" t="s">
        <v>249</v>
      </c>
    </row>
    <row r="4" spans="1:14" ht="13.2" customHeight="1">
      <c r="A4" s="21"/>
      <c r="B4" s="21"/>
      <c r="C4" s="21"/>
      <c r="D4" s="21"/>
      <c r="E4" s="306"/>
      <c r="F4" s="21"/>
      <c r="G4" s="21"/>
      <c r="H4" s="21"/>
      <c r="I4" s="21"/>
      <c r="J4" s="306"/>
      <c r="K4" s="21"/>
      <c r="L4" s="21"/>
      <c r="M4" s="306"/>
    </row>
    <row r="5" spans="1:14" s="195" customFormat="1" ht="60" customHeight="1">
      <c r="A5" s="119" t="s">
        <v>41</v>
      </c>
      <c r="B5" s="334" t="s">
        <v>273</v>
      </c>
      <c r="C5" s="374" t="s">
        <v>289</v>
      </c>
      <c r="D5" s="375" t="s">
        <v>290</v>
      </c>
      <c r="E5" s="649" t="s">
        <v>291</v>
      </c>
      <c r="F5" s="334" t="s">
        <v>274</v>
      </c>
      <c r="G5" s="120" t="s">
        <v>292</v>
      </c>
      <c r="H5" s="255" t="s">
        <v>293</v>
      </c>
      <c r="I5" s="371" t="s">
        <v>250</v>
      </c>
      <c r="J5" s="307" t="s">
        <v>251</v>
      </c>
      <c r="K5" s="334" t="s">
        <v>165</v>
      </c>
      <c r="L5" s="391" t="s">
        <v>166</v>
      </c>
      <c r="M5" s="651" t="s">
        <v>152</v>
      </c>
      <c r="N5" s="194"/>
    </row>
    <row r="6" spans="1:14" ht="18" customHeight="1">
      <c r="A6" s="10"/>
      <c r="B6" s="335" t="s">
        <v>16</v>
      </c>
      <c r="C6" s="20" t="s">
        <v>16</v>
      </c>
      <c r="D6" s="377" t="s">
        <v>16</v>
      </c>
      <c r="E6" s="650" t="s">
        <v>1</v>
      </c>
      <c r="F6" s="335" t="s">
        <v>16</v>
      </c>
      <c r="G6" s="27" t="s">
        <v>16</v>
      </c>
      <c r="H6" s="6" t="s">
        <v>16</v>
      </c>
      <c r="I6" s="27" t="s">
        <v>16</v>
      </c>
      <c r="J6" s="308" t="s">
        <v>1</v>
      </c>
      <c r="K6" s="335" t="s">
        <v>16</v>
      </c>
      <c r="L6" s="16" t="s">
        <v>16</v>
      </c>
      <c r="M6" s="652" t="s">
        <v>1</v>
      </c>
      <c r="N6" s="18"/>
    </row>
    <row r="7" spans="1:14" s="102" customFormat="1" ht="18" customHeight="1">
      <c r="A7" s="102" t="s">
        <v>17</v>
      </c>
      <c r="B7" s="108">
        <v>739.53</v>
      </c>
      <c r="C7" s="379">
        <v>737.83</v>
      </c>
      <c r="D7" s="380">
        <f>B7-C7</f>
        <v>1.6999999999999318</v>
      </c>
      <c r="E7" s="381">
        <f>B7/C7</f>
        <v>1.0023040537793257</v>
      </c>
      <c r="F7" s="108">
        <v>754.1</v>
      </c>
      <c r="G7" s="251">
        <v>753.09</v>
      </c>
      <c r="H7" s="256">
        <f>F7-G7</f>
        <v>1.0099999999999909</v>
      </c>
      <c r="I7" s="252">
        <f>B7-F7</f>
        <v>-14.57000000000005</v>
      </c>
      <c r="J7" s="110">
        <f>B7/F7</f>
        <v>0.98067895504574987</v>
      </c>
      <c r="K7" s="111">
        <v>736.98</v>
      </c>
      <c r="L7" s="394">
        <f>B7-K7</f>
        <v>2.5499999999999545</v>
      </c>
      <c r="M7" s="395">
        <f>B7/K7</f>
        <v>1.0034600667589351</v>
      </c>
      <c r="N7" s="103"/>
    </row>
    <row r="8" spans="1:14" s="103" customFormat="1" ht="18" customHeight="1">
      <c r="A8" s="102" t="s">
        <v>18</v>
      </c>
      <c r="B8" s="113">
        <v>49.64</v>
      </c>
      <c r="C8" s="379">
        <v>49.54</v>
      </c>
      <c r="D8" s="380">
        <f t="shared" ref="D8:D29" si="0">B8-C8</f>
        <v>0.10000000000000142</v>
      </c>
      <c r="E8" s="381">
        <f t="shared" ref="E8:E28" si="1">B8/C8</f>
        <v>1.002018570851837</v>
      </c>
      <c r="F8" s="113">
        <v>62.86</v>
      </c>
      <c r="G8" s="252">
        <v>62.86</v>
      </c>
      <c r="H8" s="256">
        <f t="shared" ref="H8:H28" si="2">F8-G8</f>
        <v>0</v>
      </c>
      <c r="I8" s="252">
        <f t="shared" ref="I8:I28" si="3">B8-F8</f>
        <v>-13.219999999999999</v>
      </c>
      <c r="J8" s="110">
        <f t="shared" ref="J8:J28" si="4">B8/F8</f>
        <v>0.78969137766465158</v>
      </c>
      <c r="K8" s="111">
        <v>56.12</v>
      </c>
      <c r="L8" s="396">
        <f t="shared" ref="L8:L28" si="5">B8-K8</f>
        <v>-6.4799999999999969</v>
      </c>
      <c r="M8" s="397">
        <f t="shared" ref="M8:M28" si="6">B8/K8</f>
        <v>0.88453314326443344</v>
      </c>
    </row>
    <row r="9" spans="1:14" s="103" customFormat="1" ht="18" customHeight="1">
      <c r="A9" s="365" t="s">
        <v>19</v>
      </c>
      <c r="B9" s="366">
        <v>689.89</v>
      </c>
      <c r="C9" s="382">
        <v>688.29</v>
      </c>
      <c r="D9" s="383">
        <f t="shared" si="0"/>
        <v>1.6000000000000227</v>
      </c>
      <c r="E9" s="384">
        <f t="shared" si="1"/>
        <v>1.0023246015487659</v>
      </c>
      <c r="F9" s="366">
        <v>691.24</v>
      </c>
      <c r="G9" s="367">
        <v>690.23</v>
      </c>
      <c r="H9" s="368">
        <f t="shared" si="2"/>
        <v>1.0099999999999909</v>
      </c>
      <c r="I9" s="367">
        <f t="shared" si="3"/>
        <v>-1.3500000000000227</v>
      </c>
      <c r="J9" s="369">
        <f t="shared" si="4"/>
        <v>0.99804698802152647</v>
      </c>
      <c r="K9" s="370">
        <v>680.87</v>
      </c>
      <c r="L9" s="398">
        <f t="shared" si="5"/>
        <v>9.0199999999999818</v>
      </c>
      <c r="M9" s="399">
        <f t="shared" si="6"/>
        <v>1.013247756546771</v>
      </c>
    </row>
    <row r="10" spans="1:14" s="102" customFormat="1" ht="18" customHeight="1">
      <c r="A10" s="102" t="s">
        <v>20</v>
      </c>
      <c r="B10" s="113">
        <v>221.6</v>
      </c>
      <c r="C10" s="379">
        <v>221.35</v>
      </c>
      <c r="D10" s="380">
        <f t="shared" si="0"/>
        <v>0.25</v>
      </c>
      <c r="E10" s="381">
        <f t="shared" si="1"/>
        <v>1.0011294330246217</v>
      </c>
      <c r="F10" s="113">
        <v>229.17</v>
      </c>
      <c r="G10" s="252">
        <v>228.17</v>
      </c>
      <c r="H10" s="256">
        <f t="shared" si="2"/>
        <v>1</v>
      </c>
      <c r="I10" s="252">
        <f t="shared" si="3"/>
        <v>-7.5699999999999932</v>
      </c>
      <c r="J10" s="110">
        <f t="shared" si="4"/>
        <v>0.96696775319631723</v>
      </c>
      <c r="K10" s="111">
        <v>223.54</v>
      </c>
      <c r="L10" s="396">
        <f t="shared" si="5"/>
        <v>-1.9399999999999977</v>
      </c>
      <c r="M10" s="397">
        <f t="shared" si="6"/>
        <v>0.99132146372013963</v>
      </c>
    </row>
    <row r="11" spans="1:14" ht="18" customHeight="1">
      <c r="A11" s="3" t="s">
        <v>21</v>
      </c>
      <c r="B11" s="99">
        <v>17.5</v>
      </c>
      <c r="C11" s="385">
        <v>17</v>
      </c>
      <c r="D11" s="386">
        <f t="shared" si="0"/>
        <v>0.5</v>
      </c>
      <c r="E11" s="387">
        <f t="shared" si="1"/>
        <v>1.0294117647058822</v>
      </c>
      <c r="F11" s="99">
        <v>17</v>
      </c>
      <c r="G11" s="253">
        <v>16</v>
      </c>
      <c r="H11" s="196">
        <f t="shared" si="2"/>
        <v>1</v>
      </c>
      <c r="I11" s="372">
        <f t="shared" si="3"/>
        <v>0.5</v>
      </c>
      <c r="J11" s="7">
        <f t="shared" si="4"/>
        <v>1.0294117647058822</v>
      </c>
      <c r="K11" s="104">
        <v>11.3</v>
      </c>
      <c r="L11" s="70">
        <f t="shared" si="5"/>
        <v>6.1999999999999993</v>
      </c>
      <c r="M11" s="400">
        <f t="shared" si="6"/>
        <v>1.5486725663716814</v>
      </c>
    </row>
    <row r="12" spans="1:14" ht="18" customHeight="1">
      <c r="A12" s="3" t="s">
        <v>22</v>
      </c>
      <c r="B12" s="99">
        <v>25</v>
      </c>
      <c r="C12" s="385">
        <v>25</v>
      </c>
      <c r="D12" s="386">
        <f t="shared" si="0"/>
        <v>0</v>
      </c>
      <c r="E12" s="387">
        <f t="shared" si="1"/>
        <v>1</v>
      </c>
      <c r="F12" s="99">
        <v>35</v>
      </c>
      <c r="G12" s="253">
        <v>35</v>
      </c>
      <c r="H12" s="196">
        <f t="shared" si="2"/>
        <v>0</v>
      </c>
      <c r="I12" s="372">
        <f t="shared" si="3"/>
        <v>-10</v>
      </c>
      <c r="J12" s="7">
        <f t="shared" si="4"/>
        <v>0.7142857142857143</v>
      </c>
      <c r="K12" s="104">
        <v>24.17</v>
      </c>
      <c r="L12" s="70">
        <f t="shared" si="5"/>
        <v>0.82999999999999829</v>
      </c>
      <c r="M12" s="400">
        <f t="shared" si="6"/>
        <v>1.034340091021928</v>
      </c>
    </row>
    <row r="13" spans="1:14" ht="18" customHeight="1">
      <c r="A13" s="3" t="s">
        <v>23</v>
      </c>
      <c r="B13" s="99">
        <v>28.35</v>
      </c>
      <c r="C13" s="385">
        <v>28.35</v>
      </c>
      <c r="D13" s="386">
        <f t="shared" si="0"/>
        <v>0</v>
      </c>
      <c r="E13" s="387">
        <f t="shared" si="1"/>
        <v>1</v>
      </c>
      <c r="F13" s="99">
        <v>31.7</v>
      </c>
      <c r="G13" s="253">
        <v>31.7</v>
      </c>
      <c r="H13" s="196">
        <f t="shared" si="2"/>
        <v>0</v>
      </c>
      <c r="I13" s="372">
        <f t="shared" si="3"/>
        <v>-3.3499999999999979</v>
      </c>
      <c r="J13" s="7">
        <f t="shared" si="4"/>
        <v>0.8943217665615143</v>
      </c>
      <c r="K13" s="104">
        <v>27.59</v>
      </c>
      <c r="L13" s="70">
        <f t="shared" si="5"/>
        <v>0.76000000000000156</v>
      </c>
      <c r="M13" s="400">
        <f t="shared" si="6"/>
        <v>1.0275462123957957</v>
      </c>
    </row>
    <row r="14" spans="1:14" ht="18" customHeight="1">
      <c r="A14" s="34" t="s">
        <v>55</v>
      </c>
      <c r="B14" s="81">
        <v>150.75</v>
      </c>
      <c r="C14" s="388">
        <v>151</v>
      </c>
      <c r="D14" s="389">
        <f t="shared" si="0"/>
        <v>-0.25</v>
      </c>
      <c r="E14" s="390">
        <f t="shared" si="1"/>
        <v>0.9983443708609272</v>
      </c>
      <c r="F14" s="81">
        <v>145.47</v>
      </c>
      <c r="G14" s="254">
        <v>145.47</v>
      </c>
      <c r="H14" s="200">
        <f t="shared" si="2"/>
        <v>0</v>
      </c>
      <c r="I14" s="373">
        <f t="shared" si="3"/>
        <v>5.2800000000000011</v>
      </c>
      <c r="J14" s="22">
        <f t="shared" si="4"/>
        <v>1.0362961435347495</v>
      </c>
      <c r="K14" s="107">
        <v>160.47999999999999</v>
      </c>
      <c r="L14" s="401">
        <f t="shared" si="5"/>
        <v>-9.7299999999999898</v>
      </c>
      <c r="M14" s="402">
        <f t="shared" si="6"/>
        <v>0.9393693918245265</v>
      </c>
    </row>
    <row r="15" spans="1:14" s="102" customFormat="1" ht="18" customHeight="1">
      <c r="A15" s="102" t="s">
        <v>24</v>
      </c>
      <c r="B15" s="113">
        <v>204.56</v>
      </c>
      <c r="C15" s="379">
        <v>204.56</v>
      </c>
      <c r="D15" s="380">
        <f t="shared" si="0"/>
        <v>0</v>
      </c>
      <c r="E15" s="381">
        <f t="shared" si="1"/>
        <v>1</v>
      </c>
      <c r="F15" s="113">
        <v>200.16</v>
      </c>
      <c r="G15" s="252">
        <v>200.16</v>
      </c>
      <c r="H15" s="256">
        <f t="shared" si="2"/>
        <v>0</v>
      </c>
      <c r="I15" s="252">
        <f t="shared" si="3"/>
        <v>4.4000000000000057</v>
      </c>
      <c r="J15" s="110">
        <f t="shared" si="4"/>
        <v>1.021982414068745</v>
      </c>
      <c r="K15" s="111">
        <v>205.47</v>
      </c>
      <c r="L15" s="396">
        <f t="shared" si="5"/>
        <v>-0.90999999999999659</v>
      </c>
      <c r="M15" s="397">
        <f t="shared" si="6"/>
        <v>0.99557112960529515</v>
      </c>
    </row>
    <row r="16" spans="1:14" ht="18" customHeight="1">
      <c r="A16" s="3" t="s">
        <v>25</v>
      </c>
      <c r="B16" s="99">
        <v>5.6</v>
      </c>
      <c r="C16" s="385">
        <v>5.6</v>
      </c>
      <c r="D16" s="386">
        <f t="shared" si="0"/>
        <v>0</v>
      </c>
      <c r="E16" s="387">
        <f t="shared" si="1"/>
        <v>1</v>
      </c>
      <c r="F16" s="99">
        <v>6.73</v>
      </c>
      <c r="G16" s="253">
        <v>6.73</v>
      </c>
      <c r="H16" s="196">
        <f t="shared" si="2"/>
        <v>0</v>
      </c>
      <c r="I16" s="372">
        <f t="shared" si="3"/>
        <v>-1.1300000000000008</v>
      </c>
      <c r="J16" s="7">
        <f t="shared" si="4"/>
        <v>0.8320950965824665</v>
      </c>
      <c r="K16" s="104">
        <v>5.54</v>
      </c>
      <c r="L16" s="70">
        <f t="shared" si="5"/>
        <v>5.9999999999999609E-2</v>
      </c>
      <c r="M16" s="400">
        <f t="shared" si="6"/>
        <v>1.0108303249097472</v>
      </c>
    </row>
    <row r="17" spans="1:14" ht="18" customHeight="1">
      <c r="A17" s="3" t="s">
        <v>26</v>
      </c>
      <c r="B17" s="99">
        <v>131</v>
      </c>
      <c r="C17" s="385">
        <v>131</v>
      </c>
      <c r="D17" s="386">
        <f t="shared" si="0"/>
        <v>0</v>
      </c>
      <c r="E17" s="387">
        <f t="shared" si="1"/>
        <v>1</v>
      </c>
      <c r="F17" s="99">
        <v>128.85</v>
      </c>
      <c r="G17" s="253">
        <v>128.85</v>
      </c>
      <c r="H17" s="196">
        <f t="shared" si="2"/>
        <v>0</v>
      </c>
      <c r="I17" s="372">
        <f t="shared" si="3"/>
        <v>2.1500000000000057</v>
      </c>
      <c r="J17" s="7">
        <f t="shared" si="4"/>
        <v>1.016686069072565</v>
      </c>
      <c r="K17" s="104">
        <v>130.19</v>
      </c>
      <c r="L17" s="70">
        <f t="shared" si="5"/>
        <v>0.81000000000000227</v>
      </c>
      <c r="M17" s="400">
        <f t="shared" si="6"/>
        <v>1.0062216760119824</v>
      </c>
    </row>
    <row r="18" spans="1:14" ht="18" customHeight="1">
      <c r="A18" s="576" t="s">
        <v>105</v>
      </c>
      <c r="B18" s="585">
        <f>B7-B17</f>
        <v>608.53</v>
      </c>
      <c r="C18" s="596">
        <v>606.83000000000004</v>
      </c>
      <c r="D18" s="586">
        <f t="shared" si="0"/>
        <v>1.6999999999999318</v>
      </c>
      <c r="E18" s="578">
        <f t="shared" si="1"/>
        <v>1.0028014435673911</v>
      </c>
      <c r="F18" s="585">
        <f>F7-F17</f>
        <v>625.25</v>
      </c>
      <c r="G18" s="588">
        <v>624.24</v>
      </c>
      <c r="H18" s="590">
        <f t="shared" si="2"/>
        <v>1.0099999999999909</v>
      </c>
      <c r="I18" s="588">
        <f t="shared" si="3"/>
        <v>-16.720000000000027</v>
      </c>
      <c r="J18" s="581">
        <f t="shared" si="4"/>
        <v>0.97325869652139141</v>
      </c>
      <c r="K18" s="601">
        <f>K7-K17</f>
        <v>606.79</v>
      </c>
      <c r="L18" s="599">
        <f>K18</f>
        <v>606.79</v>
      </c>
      <c r="M18" s="583">
        <f t="shared" si="6"/>
        <v>1.002867548904893</v>
      </c>
      <c r="N18" s="576"/>
    </row>
    <row r="19" spans="1:14" ht="18" customHeight="1">
      <c r="A19" s="593" t="s">
        <v>106</v>
      </c>
      <c r="B19" s="577">
        <f>B17/B7</f>
        <v>0.17713953456925347</v>
      </c>
      <c r="C19" s="600">
        <v>0.17754767358334575</v>
      </c>
      <c r="D19" s="578">
        <f t="shared" si="0"/>
        <v>-4.081390140922847E-4</v>
      </c>
      <c r="E19" s="578">
        <f t="shared" si="1"/>
        <v>0.99770124268116256</v>
      </c>
      <c r="F19" s="577">
        <f>F17/F7</f>
        <v>0.17086593290014584</v>
      </c>
      <c r="G19" s="579">
        <v>0.17109508823646574</v>
      </c>
      <c r="H19" s="580">
        <f t="shared" si="2"/>
        <v>-2.2915533631989726E-4</v>
      </c>
      <c r="I19" s="579">
        <f t="shared" si="3"/>
        <v>6.2736016691076202E-3</v>
      </c>
      <c r="J19" s="581">
        <f t="shared" si="4"/>
        <v>1.0367165154728293</v>
      </c>
      <c r="K19" s="602">
        <f>K17/K7</f>
        <v>0.17665336915520094</v>
      </c>
      <c r="L19" s="582">
        <f>K19</f>
        <v>0.17665336915520094</v>
      </c>
      <c r="M19" s="583">
        <f t="shared" si="6"/>
        <v>1.0027520868488242</v>
      </c>
      <c r="N19" s="593"/>
    </row>
    <row r="20" spans="1:14" ht="18" customHeight="1">
      <c r="A20" s="3" t="s">
        <v>27</v>
      </c>
      <c r="B20" s="99">
        <v>19.489999999999998</v>
      </c>
      <c r="C20" s="385">
        <v>19.489999999999998</v>
      </c>
      <c r="D20" s="386">
        <f t="shared" si="0"/>
        <v>0</v>
      </c>
      <c r="E20" s="387">
        <f t="shared" si="1"/>
        <v>1</v>
      </c>
      <c r="F20" s="99">
        <v>20.239999999999998</v>
      </c>
      <c r="G20" s="253">
        <v>20.239999999999998</v>
      </c>
      <c r="H20" s="196">
        <f t="shared" si="2"/>
        <v>0</v>
      </c>
      <c r="I20" s="372">
        <f t="shared" si="3"/>
        <v>-0.75</v>
      </c>
      <c r="J20" s="7">
        <f t="shared" si="4"/>
        <v>0.9629446640316206</v>
      </c>
      <c r="K20" s="104">
        <v>19.91</v>
      </c>
      <c r="L20" s="70">
        <f t="shared" si="5"/>
        <v>-0.42000000000000171</v>
      </c>
      <c r="M20" s="400">
        <f t="shared" si="6"/>
        <v>0.97890507282772465</v>
      </c>
    </row>
    <row r="21" spans="1:14" ht="18" customHeight="1">
      <c r="A21" s="3" t="s">
        <v>28</v>
      </c>
      <c r="B21" s="99">
        <v>17.8</v>
      </c>
      <c r="C21" s="385">
        <v>17.8</v>
      </c>
      <c r="D21" s="386">
        <f t="shared" si="0"/>
        <v>0</v>
      </c>
      <c r="E21" s="387">
        <f t="shared" si="1"/>
        <v>1</v>
      </c>
      <c r="F21" s="99">
        <v>14.08</v>
      </c>
      <c r="G21" s="253">
        <v>14.08</v>
      </c>
      <c r="H21" s="196">
        <f t="shared" si="2"/>
        <v>0</v>
      </c>
      <c r="I21" s="372">
        <f t="shared" si="3"/>
        <v>3.7200000000000006</v>
      </c>
      <c r="J21" s="7">
        <f t="shared" si="4"/>
        <v>1.2642045454545454</v>
      </c>
      <c r="K21" s="104">
        <v>19.98</v>
      </c>
      <c r="L21" s="70">
        <f t="shared" si="5"/>
        <v>-2.1799999999999997</v>
      </c>
      <c r="M21" s="400">
        <f t="shared" si="6"/>
        <v>0.89089089089089091</v>
      </c>
    </row>
    <row r="22" spans="1:14" ht="18" customHeight="1">
      <c r="A22" s="3" t="s">
        <v>29</v>
      </c>
      <c r="B22" s="99">
        <v>26.2</v>
      </c>
      <c r="C22" s="385">
        <v>26.2</v>
      </c>
      <c r="D22" s="386">
        <f t="shared" si="0"/>
        <v>0</v>
      </c>
      <c r="E22" s="387">
        <f t="shared" si="1"/>
        <v>1</v>
      </c>
      <c r="F22" s="99">
        <v>25.6</v>
      </c>
      <c r="G22" s="253">
        <v>25.6</v>
      </c>
      <c r="H22" s="196">
        <f t="shared" si="2"/>
        <v>0</v>
      </c>
      <c r="I22" s="372">
        <f t="shared" si="3"/>
        <v>0.59999999999999787</v>
      </c>
      <c r="J22" s="7">
        <f t="shared" si="4"/>
        <v>1.0234375</v>
      </c>
      <c r="K22" s="104">
        <v>25.1</v>
      </c>
      <c r="L22" s="70">
        <f t="shared" si="5"/>
        <v>1.0999999999999979</v>
      </c>
      <c r="M22" s="400">
        <f t="shared" si="6"/>
        <v>1.0438247011952191</v>
      </c>
    </row>
    <row r="23" spans="1:14" s="102" customFormat="1" ht="18" customHeight="1">
      <c r="A23" s="98" t="s">
        <v>30</v>
      </c>
      <c r="B23" s="99">
        <v>0</v>
      </c>
      <c r="C23" s="385">
        <v>0</v>
      </c>
      <c r="D23" s="386">
        <f t="shared" si="0"/>
        <v>0</v>
      </c>
      <c r="E23" s="387" t="e">
        <f t="shared" si="1"/>
        <v>#DIV/0!</v>
      </c>
      <c r="F23" s="99">
        <v>0</v>
      </c>
      <c r="G23" s="253">
        <v>0</v>
      </c>
      <c r="H23" s="196">
        <f t="shared" si="2"/>
        <v>0</v>
      </c>
      <c r="I23" s="372">
        <f t="shared" si="3"/>
        <v>0</v>
      </c>
      <c r="J23" s="24" t="e">
        <f t="shared" si="4"/>
        <v>#DIV/0!</v>
      </c>
      <c r="K23" s="104">
        <v>0</v>
      </c>
      <c r="L23" s="70">
        <f t="shared" si="5"/>
        <v>0</v>
      </c>
      <c r="M23" s="400" t="e">
        <f t="shared" si="6"/>
        <v>#DIV/0!</v>
      </c>
      <c r="N23"/>
    </row>
    <row r="24" spans="1:14" ht="18" customHeight="1">
      <c r="A24" s="34" t="s">
        <v>31</v>
      </c>
      <c r="B24" s="81">
        <v>96</v>
      </c>
      <c r="C24" s="388">
        <v>97</v>
      </c>
      <c r="D24" s="389">
        <f t="shared" si="0"/>
        <v>-1</v>
      </c>
      <c r="E24" s="390">
        <f t="shared" si="1"/>
        <v>0.98969072164948457</v>
      </c>
      <c r="F24" s="81">
        <v>87</v>
      </c>
      <c r="G24" s="254">
        <v>87</v>
      </c>
      <c r="H24" s="200">
        <f t="shared" si="2"/>
        <v>0</v>
      </c>
      <c r="I24" s="373">
        <f t="shared" si="3"/>
        <v>9</v>
      </c>
      <c r="J24" s="22">
        <f t="shared" si="4"/>
        <v>1.103448275862069</v>
      </c>
      <c r="K24" s="107">
        <v>86.53</v>
      </c>
      <c r="L24" s="401">
        <f t="shared" si="5"/>
        <v>9.4699999999999989</v>
      </c>
      <c r="M24" s="402">
        <f t="shared" si="6"/>
        <v>1.109441812088293</v>
      </c>
    </row>
    <row r="25" spans="1:14" ht="18" customHeight="1">
      <c r="A25" s="102" t="s">
        <v>32</v>
      </c>
      <c r="B25" s="113">
        <v>123.01</v>
      </c>
      <c r="C25" s="379">
        <v>121.04</v>
      </c>
      <c r="D25" s="380">
        <f t="shared" si="0"/>
        <v>1.9699999999999989</v>
      </c>
      <c r="E25" s="381">
        <f t="shared" si="1"/>
        <v>1.0162756113681428</v>
      </c>
      <c r="F25" s="113">
        <v>130.24</v>
      </c>
      <c r="G25" s="252">
        <v>130.24</v>
      </c>
      <c r="H25" s="256">
        <f t="shared" si="2"/>
        <v>0</v>
      </c>
      <c r="I25" s="252">
        <f t="shared" si="3"/>
        <v>-7.230000000000004</v>
      </c>
      <c r="J25" s="110">
        <f t="shared" si="4"/>
        <v>0.94448710073710074</v>
      </c>
      <c r="K25" s="111">
        <v>117.96</v>
      </c>
      <c r="L25" s="396">
        <f t="shared" si="5"/>
        <v>5.0500000000000114</v>
      </c>
      <c r="M25" s="397">
        <f t="shared" si="6"/>
        <v>1.0428111224143779</v>
      </c>
      <c r="N25" s="102"/>
    </row>
    <row r="26" spans="1:14" s="575" customFormat="1" ht="18" customHeight="1">
      <c r="A26" s="3" t="s">
        <v>33</v>
      </c>
      <c r="B26" s="99">
        <v>69</v>
      </c>
      <c r="C26" s="385">
        <v>67</v>
      </c>
      <c r="D26" s="386">
        <f t="shared" si="0"/>
        <v>2</v>
      </c>
      <c r="E26" s="387">
        <f t="shared" si="1"/>
        <v>1.0298507462686568</v>
      </c>
      <c r="F26" s="99">
        <v>72.53</v>
      </c>
      <c r="G26" s="253">
        <v>72.53</v>
      </c>
      <c r="H26" s="196">
        <f t="shared" si="2"/>
        <v>0</v>
      </c>
      <c r="I26" s="372">
        <f t="shared" si="3"/>
        <v>-3.5300000000000011</v>
      </c>
      <c r="J26" s="7">
        <f t="shared" si="4"/>
        <v>0.95133048393768094</v>
      </c>
      <c r="K26" s="104">
        <v>61.04</v>
      </c>
      <c r="L26" s="70">
        <f t="shared" si="5"/>
        <v>7.9600000000000009</v>
      </c>
      <c r="M26" s="400">
        <f t="shared" si="6"/>
        <v>1.1304062909567496</v>
      </c>
      <c r="N26"/>
    </row>
    <row r="27" spans="1:14" s="611" customFormat="1" ht="18" customHeight="1">
      <c r="A27" s="3" t="s">
        <v>34</v>
      </c>
      <c r="B27" s="99">
        <v>13</v>
      </c>
      <c r="C27" s="385">
        <v>13</v>
      </c>
      <c r="D27" s="386">
        <f t="shared" si="0"/>
        <v>0</v>
      </c>
      <c r="E27" s="387">
        <f t="shared" si="1"/>
        <v>1</v>
      </c>
      <c r="F27" s="99">
        <v>14.99</v>
      </c>
      <c r="G27" s="253">
        <v>14.99</v>
      </c>
      <c r="H27" s="196">
        <f t="shared" si="2"/>
        <v>0</v>
      </c>
      <c r="I27" s="372">
        <f t="shared" si="3"/>
        <v>-1.9900000000000002</v>
      </c>
      <c r="J27" s="7">
        <f t="shared" si="4"/>
        <v>0.86724482988659102</v>
      </c>
      <c r="K27" s="104">
        <v>13.75</v>
      </c>
      <c r="L27" s="70">
        <f t="shared" si="5"/>
        <v>-0.75</v>
      </c>
      <c r="M27" s="400">
        <f t="shared" si="6"/>
        <v>0.94545454545454544</v>
      </c>
      <c r="N27"/>
    </row>
    <row r="28" spans="1:14" ht="18" customHeight="1">
      <c r="A28" s="567" t="s">
        <v>35</v>
      </c>
      <c r="B28" s="281">
        <v>25</v>
      </c>
      <c r="C28" s="568">
        <v>25</v>
      </c>
      <c r="D28" s="569">
        <f t="shared" si="0"/>
        <v>0</v>
      </c>
      <c r="E28" s="387">
        <f t="shared" si="1"/>
        <v>1</v>
      </c>
      <c r="F28" s="281">
        <v>26.8</v>
      </c>
      <c r="G28" s="570">
        <v>26.8</v>
      </c>
      <c r="H28" s="571">
        <f t="shared" si="2"/>
        <v>0</v>
      </c>
      <c r="I28" s="572">
        <f t="shared" si="3"/>
        <v>-1.8000000000000007</v>
      </c>
      <c r="J28" s="24">
        <f t="shared" si="4"/>
        <v>0.93283582089552242</v>
      </c>
      <c r="K28" s="573">
        <v>27.27</v>
      </c>
      <c r="L28" s="574">
        <f t="shared" si="5"/>
        <v>-2.2699999999999996</v>
      </c>
      <c r="M28" s="400">
        <f t="shared" si="6"/>
        <v>0.91675834250091681</v>
      </c>
      <c r="N28" s="575"/>
    </row>
    <row r="29" spans="1:14" ht="18" customHeight="1">
      <c r="A29" s="603" t="s">
        <v>96</v>
      </c>
      <c r="B29" s="612">
        <f>B25-B26-B27-B28</f>
        <v>16.010000000000005</v>
      </c>
      <c r="C29" s="613">
        <v>16.040000000000006</v>
      </c>
      <c r="D29" s="614">
        <f t="shared" si="0"/>
        <v>-3.0000000000001137E-2</v>
      </c>
      <c r="E29" s="606">
        <f>B29/C29</f>
        <v>0.99812967581047374</v>
      </c>
      <c r="F29" s="612">
        <f>F25-F26-F27-F28</f>
        <v>15.920000000000005</v>
      </c>
      <c r="G29" s="615">
        <v>15.920000000000005</v>
      </c>
      <c r="H29" s="616">
        <f>F29-G29</f>
        <v>0</v>
      </c>
      <c r="I29" s="615">
        <f>B29-F29</f>
        <v>8.9999999999999858E-2</v>
      </c>
      <c r="J29" s="608">
        <f>B29/F29</f>
        <v>1.0056532663316582</v>
      </c>
      <c r="K29" s="612">
        <f>K25-K26-K27-K28</f>
        <v>15.899999999999995</v>
      </c>
      <c r="L29" s="617">
        <f>B29-K29</f>
        <v>0.11000000000001009</v>
      </c>
      <c r="M29" s="610">
        <f>B29/K29</f>
        <v>1.0069182389937112</v>
      </c>
      <c r="N29" s="611"/>
    </row>
    <row r="30" spans="1:14" ht="18" customHeight="1"/>
    <row r="31" spans="1:14" ht="18" customHeight="1"/>
    <row r="32" spans="1:14" s="193" customFormat="1" ht="18" customHeight="1">
      <c r="A32" s="2" t="s">
        <v>252</v>
      </c>
      <c r="B32"/>
      <c r="C32"/>
      <c r="D32"/>
      <c r="E32" s="305"/>
      <c r="F32"/>
      <c r="G32"/>
      <c r="H32"/>
      <c r="I32"/>
      <c r="J32" s="305"/>
      <c r="K32"/>
      <c r="L32"/>
      <c r="M32" s="305"/>
      <c r="N32"/>
    </row>
    <row r="33" spans="1:14" ht="18" customHeight="1">
      <c r="A33" s="21"/>
      <c r="B33" s="21"/>
      <c r="C33" s="21"/>
      <c r="D33" s="21"/>
      <c r="E33" s="306"/>
      <c r="F33" s="21"/>
      <c r="G33" s="21"/>
      <c r="H33" s="21"/>
      <c r="I33" s="21"/>
      <c r="J33" s="306"/>
      <c r="K33" s="21"/>
      <c r="L33" s="21"/>
      <c r="M33" s="306"/>
    </row>
    <row r="34" spans="1:14" s="119" customFormat="1" ht="60" customHeight="1">
      <c r="A34" s="118" t="s">
        <v>85</v>
      </c>
      <c r="B34" s="334" t="s">
        <v>275</v>
      </c>
      <c r="C34" s="374" t="s">
        <v>294</v>
      </c>
      <c r="D34" s="375" t="s">
        <v>295</v>
      </c>
      <c r="E34" s="649" t="s">
        <v>296</v>
      </c>
      <c r="F34" s="334" t="s">
        <v>276</v>
      </c>
      <c r="G34" s="120" t="s">
        <v>297</v>
      </c>
      <c r="H34" s="255" t="s">
        <v>298</v>
      </c>
      <c r="I34" s="371" t="s">
        <v>253</v>
      </c>
      <c r="J34" s="307" t="s">
        <v>254</v>
      </c>
      <c r="K34" s="334" t="s">
        <v>167</v>
      </c>
      <c r="L34" s="391" t="s">
        <v>153</v>
      </c>
      <c r="M34" s="653" t="s">
        <v>154</v>
      </c>
      <c r="N34" s="297"/>
    </row>
    <row r="35" spans="1:14" s="103" customFormat="1" ht="18" customHeight="1">
      <c r="A35" s="10"/>
      <c r="B35" s="335" t="s">
        <v>16</v>
      </c>
      <c r="C35" s="20" t="s">
        <v>16</v>
      </c>
      <c r="D35" s="377" t="s">
        <v>16</v>
      </c>
      <c r="E35" s="650" t="s">
        <v>1</v>
      </c>
      <c r="F35" s="337" t="s">
        <v>16</v>
      </c>
      <c r="G35" s="27" t="s">
        <v>16</v>
      </c>
      <c r="H35" s="6" t="s">
        <v>16</v>
      </c>
      <c r="I35" s="27" t="s">
        <v>16</v>
      </c>
      <c r="J35" s="308" t="s">
        <v>1</v>
      </c>
      <c r="K35" s="335" t="s">
        <v>16</v>
      </c>
      <c r="L35" s="16" t="s">
        <v>16</v>
      </c>
      <c r="M35" s="654" t="s">
        <v>1</v>
      </c>
      <c r="N35"/>
    </row>
    <row r="36" spans="1:14" s="103" customFormat="1" ht="18" customHeight="1">
      <c r="A36" s="102" t="s">
        <v>17</v>
      </c>
      <c r="B36" s="108">
        <v>178.55</v>
      </c>
      <c r="C36" s="379">
        <v>178.35</v>
      </c>
      <c r="D36" s="380">
        <f>B36-C36</f>
        <v>0.20000000000001705</v>
      </c>
      <c r="E36" s="381">
        <f>B36/C36</f>
        <v>1.0011213905242502</v>
      </c>
      <c r="F36" s="108">
        <v>180.33</v>
      </c>
      <c r="G36" s="251">
        <v>179.74</v>
      </c>
      <c r="H36" s="256">
        <f>F36-G36</f>
        <v>0.59000000000000341</v>
      </c>
      <c r="I36" s="252">
        <f>B36-F36</f>
        <v>-1.7800000000000011</v>
      </c>
      <c r="J36" s="110">
        <f>B36/F36</f>
        <v>0.99012920756391065</v>
      </c>
      <c r="K36" s="111">
        <v>172.8</v>
      </c>
      <c r="L36" s="396">
        <f>B36-K36</f>
        <v>5.75</v>
      </c>
      <c r="M36" s="397">
        <f>B36/K36</f>
        <v>1.033275462962963</v>
      </c>
    </row>
    <row r="37" spans="1:14" s="102" customFormat="1" ht="18" customHeight="1">
      <c r="A37" s="102" t="s">
        <v>18</v>
      </c>
      <c r="B37" s="113">
        <v>27.22</v>
      </c>
      <c r="C37" s="379">
        <v>27.22</v>
      </c>
      <c r="D37" s="380">
        <f t="shared" ref="D37:D58" si="7">B37-C37</f>
        <v>0</v>
      </c>
      <c r="E37" s="381">
        <f t="shared" ref="E37:E58" si="8">B37/C37</f>
        <v>1</v>
      </c>
      <c r="F37" s="113">
        <v>28.17</v>
      </c>
      <c r="G37" s="252">
        <v>28.17</v>
      </c>
      <c r="H37" s="256">
        <f t="shared" ref="H37:H58" si="9">F37-G37</f>
        <v>0</v>
      </c>
      <c r="I37" s="252">
        <f t="shared" ref="I37:I58" si="10">B37-F37</f>
        <v>-0.95000000000000284</v>
      </c>
      <c r="J37" s="110">
        <f t="shared" ref="J37:J58" si="11">B37/F37</f>
        <v>0.96627618033368823</v>
      </c>
      <c r="K37" s="111">
        <v>21.09</v>
      </c>
      <c r="L37" s="396">
        <f t="shared" ref="L37:L58" si="12">B37-K37</f>
        <v>6.129999999999999</v>
      </c>
      <c r="M37" s="397">
        <f t="shared" ref="M37:M58" si="13">B37/K37</f>
        <v>1.2906590801327642</v>
      </c>
      <c r="N37" s="103"/>
    </row>
    <row r="38" spans="1:14" ht="18" customHeight="1">
      <c r="A38" s="365" t="s">
        <v>19</v>
      </c>
      <c r="B38" s="366">
        <v>151.33000000000001</v>
      </c>
      <c r="C38" s="382">
        <v>151.13</v>
      </c>
      <c r="D38" s="383">
        <f t="shared" si="7"/>
        <v>0.20000000000001705</v>
      </c>
      <c r="E38" s="384">
        <f t="shared" si="8"/>
        <v>1.001323363991266</v>
      </c>
      <c r="F38" s="366">
        <v>152.16</v>
      </c>
      <c r="G38" s="367">
        <v>151.58000000000001</v>
      </c>
      <c r="H38" s="368">
        <f t="shared" si="9"/>
        <v>0.57999999999998408</v>
      </c>
      <c r="I38" s="367">
        <f t="shared" si="10"/>
        <v>-0.82999999999998408</v>
      </c>
      <c r="J38" s="369">
        <f t="shared" si="11"/>
        <v>0.99454521556256581</v>
      </c>
      <c r="K38" s="370">
        <v>151.69999999999999</v>
      </c>
      <c r="L38" s="398">
        <f t="shared" si="12"/>
        <v>-0.36999999999997613</v>
      </c>
      <c r="M38" s="399">
        <f t="shared" si="13"/>
        <v>0.99756097560975621</v>
      </c>
      <c r="N38" s="103"/>
    </row>
    <row r="39" spans="1:14" ht="18" customHeight="1">
      <c r="A39" s="102" t="s">
        <v>20</v>
      </c>
      <c r="B39" s="113">
        <v>83</v>
      </c>
      <c r="C39" s="379">
        <v>83</v>
      </c>
      <c r="D39" s="380">
        <f t="shared" si="7"/>
        <v>0</v>
      </c>
      <c r="E39" s="381">
        <f t="shared" si="8"/>
        <v>1</v>
      </c>
      <c r="F39" s="113">
        <v>82.2</v>
      </c>
      <c r="G39" s="252">
        <v>81.2</v>
      </c>
      <c r="H39" s="256">
        <f t="shared" si="9"/>
        <v>1</v>
      </c>
      <c r="I39" s="252">
        <f t="shared" si="10"/>
        <v>0.79999999999999716</v>
      </c>
      <c r="J39" s="110">
        <f t="shared" si="11"/>
        <v>1.0097323600973236</v>
      </c>
      <c r="K39" s="111">
        <v>82.54</v>
      </c>
      <c r="L39" s="396">
        <f t="shared" si="12"/>
        <v>0.45999999999999375</v>
      </c>
      <c r="M39" s="397">
        <f t="shared" si="13"/>
        <v>1.005573055488248</v>
      </c>
      <c r="N39" s="102"/>
    </row>
    <row r="40" spans="1:14" ht="18" customHeight="1">
      <c r="A40" s="3" t="s">
        <v>21</v>
      </c>
      <c r="B40" s="99">
        <v>11.5</v>
      </c>
      <c r="C40" s="385">
        <v>11</v>
      </c>
      <c r="D40" s="386">
        <f t="shared" si="7"/>
        <v>0.5</v>
      </c>
      <c r="E40" s="387">
        <f t="shared" si="8"/>
        <v>1.0454545454545454</v>
      </c>
      <c r="F40" s="99">
        <v>11.2</v>
      </c>
      <c r="G40" s="253">
        <v>10.199999999999999</v>
      </c>
      <c r="H40" s="196">
        <f t="shared" si="9"/>
        <v>1</v>
      </c>
      <c r="I40" s="372">
        <f t="shared" si="10"/>
        <v>0.30000000000000071</v>
      </c>
      <c r="J40" s="7">
        <f t="shared" si="11"/>
        <v>1.0267857142857144</v>
      </c>
      <c r="K40" s="104">
        <v>9.6</v>
      </c>
      <c r="L40" s="70">
        <f t="shared" si="12"/>
        <v>1.9000000000000004</v>
      </c>
      <c r="M40" s="400">
        <f t="shared" si="13"/>
        <v>1.1979166666666667</v>
      </c>
    </row>
    <row r="41" spans="1:14" ht="18" customHeight="1">
      <c r="A41" s="3" t="s">
        <v>22</v>
      </c>
      <c r="B41" s="99">
        <v>19</v>
      </c>
      <c r="C41" s="385">
        <v>19</v>
      </c>
      <c r="D41" s="386">
        <f t="shared" si="7"/>
        <v>0</v>
      </c>
      <c r="E41" s="387">
        <f t="shared" si="8"/>
        <v>1</v>
      </c>
      <c r="F41" s="99">
        <v>24</v>
      </c>
      <c r="G41" s="253">
        <v>24</v>
      </c>
      <c r="H41" s="196">
        <f t="shared" si="9"/>
        <v>0</v>
      </c>
      <c r="I41" s="372">
        <f t="shared" si="10"/>
        <v>-5</v>
      </c>
      <c r="J41" s="7">
        <f t="shared" si="11"/>
        <v>0.79166666666666663</v>
      </c>
      <c r="K41" s="104">
        <v>16.12</v>
      </c>
      <c r="L41" s="70">
        <f t="shared" si="12"/>
        <v>2.879999999999999</v>
      </c>
      <c r="M41" s="400">
        <f t="shared" si="13"/>
        <v>1.1786600496277915</v>
      </c>
    </row>
    <row r="42" spans="1:14" s="102" customFormat="1" ht="18" customHeight="1">
      <c r="A42" s="3" t="s">
        <v>23</v>
      </c>
      <c r="B42" s="99">
        <v>22</v>
      </c>
      <c r="C42" s="385">
        <v>22</v>
      </c>
      <c r="D42" s="386">
        <f t="shared" si="7"/>
        <v>0</v>
      </c>
      <c r="E42" s="387">
        <f t="shared" si="8"/>
        <v>1</v>
      </c>
      <c r="F42" s="99">
        <v>20</v>
      </c>
      <c r="G42" s="253">
        <v>20</v>
      </c>
      <c r="H42" s="196">
        <f t="shared" si="9"/>
        <v>0</v>
      </c>
      <c r="I42" s="372">
        <f t="shared" si="10"/>
        <v>2</v>
      </c>
      <c r="J42" s="7">
        <f t="shared" si="11"/>
        <v>1.1000000000000001</v>
      </c>
      <c r="K42" s="104">
        <v>22.13</v>
      </c>
      <c r="L42" s="70">
        <f t="shared" si="12"/>
        <v>-0.12999999999999901</v>
      </c>
      <c r="M42" s="400">
        <f t="shared" si="13"/>
        <v>0.99412562132851334</v>
      </c>
      <c r="N42"/>
    </row>
    <row r="43" spans="1:14" ht="18" customHeight="1">
      <c r="A43" s="34" t="s">
        <v>55</v>
      </c>
      <c r="B43" s="81">
        <v>30.5</v>
      </c>
      <c r="C43" s="388">
        <v>31</v>
      </c>
      <c r="D43" s="389">
        <f t="shared" si="7"/>
        <v>-0.5</v>
      </c>
      <c r="E43" s="390">
        <f t="shared" si="8"/>
        <v>0.9838709677419355</v>
      </c>
      <c r="F43" s="81">
        <v>27</v>
      </c>
      <c r="G43" s="254">
        <v>27</v>
      </c>
      <c r="H43" s="200">
        <f t="shared" si="9"/>
        <v>0</v>
      </c>
      <c r="I43" s="373">
        <f t="shared" si="10"/>
        <v>3.5</v>
      </c>
      <c r="J43" s="22">
        <f t="shared" si="11"/>
        <v>1.1296296296296295</v>
      </c>
      <c r="K43" s="107">
        <v>34.69</v>
      </c>
      <c r="L43" s="401">
        <f t="shared" si="12"/>
        <v>-4.1899999999999977</v>
      </c>
      <c r="M43" s="402">
        <f t="shared" si="13"/>
        <v>0.87921591236667629</v>
      </c>
    </row>
    <row r="44" spans="1:14" ht="18" customHeight="1">
      <c r="A44" s="102" t="s">
        <v>24</v>
      </c>
      <c r="B44" s="113">
        <v>6.52</v>
      </c>
      <c r="C44" s="379">
        <v>6.33</v>
      </c>
      <c r="D44" s="380">
        <f t="shared" si="7"/>
        <v>0.1899999999999995</v>
      </c>
      <c r="E44" s="381">
        <f t="shared" si="8"/>
        <v>1.0300157977883095</v>
      </c>
      <c r="F44" s="113">
        <v>6.22</v>
      </c>
      <c r="G44" s="252">
        <v>6.29</v>
      </c>
      <c r="H44" s="256">
        <f t="shared" si="9"/>
        <v>-7.0000000000000284E-2</v>
      </c>
      <c r="I44" s="252">
        <f t="shared" si="10"/>
        <v>0.29999999999999982</v>
      </c>
      <c r="J44" s="110">
        <f t="shared" si="11"/>
        <v>1.0482315112540193</v>
      </c>
      <c r="K44" s="111">
        <v>6.43</v>
      </c>
      <c r="L44" s="396">
        <f t="shared" si="12"/>
        <v>8.9999999999999858E-2</v>
      </c>
      <c r="M44" s="397">
        <f t="shared" si="13"/>
        <v>1.0139968895800933</v>
      </c>
      <c r="N44" s="102"/>
    </row>
    <row r="45" spans="1:14" ht="18" customHeight="1">
      <c r="A45" s="3" t="s">
        <v>25</v>
      </c>
      <c r="B45" s="99">
        <v>1</v>
      </c>
      <c r="C45" s="385">
        <v>1</v>
      </c>
      <c r="D45" s="386">
        <f t="shared" si="7"/>
        <v>0</v>
      </c>
      <c r="E45" s="387">
        <f t="shared" si="8"/>
        <v>1</v>
      </c>
      <c r="F45" s="99">
        <v>0.7</v>
      </c>
      <c r="G45" s="253">
        <v>0.8</v>
      </c>
      <c r="H45" s="196">
        <f t="shared" si="9"/>
        <v>-0.10000000000000009</v>
      </c>
      <c r="I45" s="372">
        <f t="shared" si="10"/>
        <v>0.30000000000000004</v>
      </c>
      <c r="J45" s="7">
        <f t="shared" si="11"/>
        <v>1.4285714285714286</v>
      </c>
      <c r="K45" s="104">
        <v>1.06</v>
      </c>
      <c r="L45" s="70">
        <f t="shared" si="12"/>
        <v>-6.0000000000000053E-2</v>
      </c>
      <c r="M45" s="400">
        <f t="shared" si="13"/>
        <v>0.94339622641509424</v>
      </c>
    </row>
    <row r="46" spans="1:14" ht="18" customHeight="1">
      <c r="A46" s="3" t="s">
        <v>26</v>
      </c>
      <c r="B46" s="99">
        <v>0.8</v>
      </c>
      <c r="C46" s="385">
        <v>0.8</v>
      </c>
      <c r="D46" s="386">
        <f t="shared" si="7"/>
        <v>0</v>
      </c>
      <c r="E46" s="387">
        <f t="shared" si="8"/>
        <v>1</v>
      </c>
      <c r="F46" s="99">
        <v>0.8</v>
      </c>
      <c r="G46" s="253">
        <v>0.8</v>
      </c>
      <c r="H46" s="196">
        <f t="shared" si="9"/>
        <v>0</v>
      </c>
      <c r="I46" s="372">
        <f t="shared" si="10"/>
        <v>0</v>
      </c>
      <c r="J46" s="7">
        <f t="shared" si="11"/>
        <v>1</v>
      </c>
      <c r="K46" s="104">
        <v>0.73</v>
      </c>
      <c r="L46" s="70">
        <f t="shared" si="12"/>
        <v>7.0000000000000062E-2</v>
      </c>
      <c r="M46" s="400">
        <f t="shared" si="13"/>
        <v>1.0958904109589043</v>
      </c>
    </row>
    <row r="47" spans="1:14" ht="18" customHeight="1">
      <c r="A47" s="576" t="s">
        <v>107</v>
      </c>
      <c r="B47" s="585">
        <f>B36-B46</f>
        <v>177.75</v>
      </c>
      <c r="C47" s="596">
        <v>177.54999999999998</v>
      </c>
      <c r="D47" s="586">
        <f t="shared" si="7"/>
        <v>0.20000000000001705</v>
      </c>
      <c r="E47" s="578">
        <f t="shared" si="8"/>
        <v>1.001126443255421</v>
      </c>
      <c r="F47" s="585">
        <f>F36-F46</f>
        <v>179.53</v>
      </c>
      <c r="G47" s="588">
        <v>178.94</v>
      </c>
      <c r="H47" s="590">
        <f t="shared" si="9"/>
        <v>0.59000000000000341</v>
      </c>
      <c r="I47" s="588">
        <f t="shared" si="10"/>
        <v>-1.7800000000000011</v>
      </c>
      <c r="J47" s="581">
        <f t="shared" si="11"/>
        <v>0.99008522252548326</v>
      </c>
      <c r="K47" s="601">
        <f>K36-K46</f>
        <v>172.07000000000002</v>
      </c>
      <c r="L47" s="599">
        <f>K47</f>
        <v>172.07000000000002</v>
      </c>
      <c r="M47" s="583">
        <f t="shared" si="13"/>
        <v>1.0330098215842389</v>
      </c>
      <c r="N47" s="576"/>
    </row>
    <row r="48" spans="1:14" ht="18" customHeight="1">
      <c r="A48" s="593" t="s">
        <v>108</v>
      </c>
      <c r="B48" s="577">
        <f>B46/B36</f>
        <v>4.4805376645197428E-3</v>
      </c>
      <c r="C48" s="600">
        <v>4.4855620970002804E-3</v>
      </c>
      <c r="D48" s="578">
        <f t="shared" si="7"/>
        <v>-5.0244324805376675E-6</v>
      </c>
      <c r="E48" s="578">
        <f t="shared" si="8"/>
        <v>0.9988798655838701</v>
      </c>
      <c r="F48" s="577">
        <f>F46/F36</f>
        <v>4.4363112072311871E-3</v>
      </c>
      <c r="G48" s="579">
        <v>4.4508734839212192E-3</v>
      </c>
      <c r="H48" s="580">
        <f t="shared" si="9"/>
        <v>-1.4562276690032079E-5</v>
      </c>
      <c r="I48" s="579">
        <f t="shared" si="10"/>
        <v>4.4226457288555621E-5</v>
      </c>
      <c r="J48" s="581">
        <f t="shared" si="11"/>
        <v>1.0099691963035566</v>
      </c>
      <c r="K48" s="602">
        <f>K46/K36</f>
        <v>4.2245370370370371E-3</v>
      </c>
      <c r="L48" s="582">
        <f>K48</f>
        <v>4.2245370370370371E-3</v>
      </c>
      <c r="M48" s="583">
        <f t="shared" si="13"/>
        <v>1.0605985046972761</v>
      </c>
      <c r="N48" s="593"/>
    </row>
    <row r="49" spans="1:14" ht="18" customHeight="1">
      <c r="A49" s="3" t="s">
        <v>27</v>
      </c>
      <c r="B49" s="99">
        <v>0.74</v>
      </c>
      <c r="C49" s="385">
        <v>0.54</v>
      </c>
      <c r="D49" s="386">
        <f t="shared" si="7"/>
        <v>0.19999999999999996</v>
      </c>
      <c r="E49" s="387">
        <f t="shared" si="8"/>
        <v>1.3703703703703702</v>
      </c>
      <c r="F49" s="99">
        <v>0.54</v>
      </c>
      <c r="G49" s="253">
        <v>0.55000000000000004</v>
      </c>
      <c r="H49" s="196">
        <f t="shared" si="9"/>
        <v>-1.0000000000000009E-2</v>
      </c>
      <c r="I49" s="372">
        <f t="shared" si="10"/>
        <v>0.19999999999999996</v>
      </c>
      <c r="J49" s="7">
        <f t="shared" si="11"/>
        <v>1.3703703703703702</v>
      </c>
      <c r="K49" s="104">
        <v>0.55000000000000004</v>
      </c>
      <c r="L49" s="70">
        <f t="shared" si="12"/>
        <v>0.18999999999999995</v>
      </c>
      <c r="M49" s="400">
        <f t="shared" si="13"/>
        <v>1.3454545454545452</v>
      </c>
    </row>
    <row r="50" spans="1:14" s="102" customFormat="1" ht="18" customHeight="1">
      <c r="A50" s="3" t="s">
        <v>28</v>
      </c>
      <c r="B50" s="99">
        <v>0.69</v>
      </c>
      <c r="C50" s="385">
        <v>0.69</v>
      </c>
      <c r="D50" s="386">
        <f t="shared" si="7"/>
        <v>0</v>
      </c>
      <c r="E50" s="387">
        <f t="shared" si="8"/>
        <v>1</v>
      </c>
      <c r="F50" s="99">
        <v>0.66</v>
      </c>
      <c r="G50" s="253">
        <v>0.66</v>
      </c>
      <c r="H50" s="196">
        <f t="shared" si="9"/>
        <v>0</v>
      </c>
      <c r="I50" s="372">
        <f t="shared" si="10"/>
        <v>2.9999999999999916E-2</v>
      </c>
      <c r="J50" s="7">
        <f t="shared" si="11"/>
        <v>1.0454545454545454</v>
      </c>
      <c r="K50" s="104">
        <v>0.7</v>
      </c>
      <c r="L50" s="70">
        <f t="shared" si="12"/>
        <v>-1.0000000000000009E-2</v>
      </c>
      <c r="M50" s="400">
        <f t="shared" si="13"/>
        <v>0.98571428571428565</v>
      </c>
      <c r="N50"/>
    </row>
    <row r="51" spans="1:14" ht="18" customHeight="1">
      <c r="A51" s="3" t="s">
        <v>29</v>
      </c>
      <c r="B51" s="99">
        <v>0.6</v>
      </c>
      <c r="C51" s="385">
        <v>0.6</v>
      </c>
      <c r="D51" s="386">
        <f t="shared" si="7"/>
        <v>0</v>
      </c>
      <c r="E51" s="387">
        <f t="shared" si="8"/>
        <v>1</v>
      </c>
      <c r="F51" s="99">
        <v>0.7</v>
      </c>
      <c r="G51" s="253">
        <v>0.7</v>
      </c>
      <c r="H51" s="196">
        <f t="shared" si="9"/>
        <v>0</v>
      </c>
      <c r="I51" s="372">
        <f t="shared" si="10"/>
        <v>-9.9999999999999978E-2</v>
      </c>
      <c r="J51" s="7">
        <f t="shared" si="11"/>
        <v>0.85714285714285721</v>
      </c>
      <c r="K51" s="104">
        <v>0.6</v>
      </c>
      <c r="L51" s="70">
        <f t="shared" si="12"/>
        <v>0</v>
      </c>
      <c r="M51" s="400">
        <f t="shared" si="13"/>
        <v>1</v>
      </c>
    </row>
    <row r="52" spans="1:14" ht="18" customHeight="1">
      <c r="A52" s="98" t="s">
        <v>30</v>
      </c>
      <c r="B52" s="99">
        <v>1.03</v>
      </c>
      <c r="C52" s="385">
        <v>1.03</v>
      </c>
      <c r="D52" s="386">
        <f t="shared" si="7"/>
        <v>0</v>
      </c>
      <c r="E52" s="387">
        <f t="shared" si="8"/>
        <v>1</v>
      </c>
      <c r="F52" s="99">
        <v>1.06</v>
      </c>
      <c r="G52" s="253">
        <v>1.02</v>
      </c>
      <c r="H52" s="196">
        <f t="shared" si="9"/>
        <v>4.0000000000000036E-2</v>
      </c>
      <c r="I52" s="372">
        <f t="shared" si="10"/>
        <v>-3.0000000000000027E-2</v>
      </c>
      <c r="J52" s="24">
        <f t="shared" si="11"/>
        <v>0.97169811320754718</v>
      </c>
      <c r="K52" s="104">
        <v>0.97</v>
      </c>
      <c r="L52" s="70">
        <f t="shared" si="12"/>
        <v>6.0000000000000053E-2</v>
      </c>
      <c r="M52" s="400">
        <f t="shared" si="13"/>
        <v>1.0618556701030928</v>
      </c>
    </row>
    <row r="53" spans="1:14" s="85" customFormat="1" ht="18" customHeight="1">
      <c r="A53" s="34" t="s">
        <v>31</v>
      </c>
      <c r="B53" s="81">
        <v>0.5</v>
      </c>
      <c r="C53" s="388">
        <v>0.5</v>
      </c>
      <c r="D53" s="389">
        <f t="shared" si="7"/>
        <v>0</v>
      </c>
      <c r="E53" s="390">
        <f t="shared" si="8"/>
        <v>1</v>
      </c>
      <c r="F53" s="81">
        <v>0.4</v>
      </c>
      <c r="G53" s="254">
        <v>0.4</v>
      </c>
      <c r="H53" s="200">
        <f t="shared" si="9"/>
        <v>0</v>
      </c>
      <c r="I53" s="373">
        <f t="shared" si="10"/>
        <v>9.9999999999999978E-2</v>
      </c>
      <c r="J53" s="22">
        <f t="shared" si="11"/>
        <v>1.25</v>
      </c>
      <c r="K53" s="107">
        <v>1.1299999999999999</v>
      </c>
      <c r="L53" s="401">
        <f t="shared" si="12"/>
        <v>-0.62999999999999989</v>
      </c>
      <c r="M53" s="402">
        <f t="shared" si="13"/>
        <v>0.44247787610619471</v>
      </c>
      <c r="N53"/>
    </row>
    <row r="54" spans="1:14" s="611" customFormat="1" ht="18" customHeight="1">
      <c r="A54" s="102" t="s">
        <v>32</v>
      </c>
      <c r="B54" s="113">
        <v>51.36</v>
      </c>
      <c r="C54" s="379">
        <v>51.36</v>
      </c>
      <c r="D54" s="380">
        <f t="shared" si="7"/>
        <v>0</v>
      </c>
      <c r="E54" s="381">
        <f t="shared" si="8"/>
        <v>1</v>
      </c>
      <c r="F54" s="113">
        <v>53.18</v>
      </c>
      <c r="G54" s="252">
        <v>53.38</v>
      </c>
      <c r="H54" s="256">
        <f t="shared" si="9"/>
        <v>-0.20000000000000284</v>
      </c>
      <c r="I54" s="252">
        <f t="shared" si="10"/>
        <v>-1.8200000000000003</v>
      </c>
      <c r="J54" s="110">
        <f t="shared" si="11"/>
        <v>0.96577660774727336</v>
      </c>
      <c r="K54" s="111">
        <v>51.48</v>
      </c>
      <c r="L54" s="396">
        <f t="shared" si="12"/>
        <v>-0.11999999999999744</v>
      </c>
      <c r="M54" s="397">
        <f t="shared" si="13"/>
        <v>0.99766899766899775</v>
      </c>
      <c r="N54" s="102"/>
    </row>
    <row r="55" spans="1:14" ht="18" customHeight="1">
      <c r="A55" s="3" t="s">
        <v>33</v>
      </c>
      <c r="B55" s="99">
        <v>29</v>
      </c>
      <c r="C55" s="385">
        <v>29</v>
      </c>
      <c r="D55" s="386">
        <f t="shared" si="7"/>
        <v>0</v>
      </c>
      <c r="E55" s="387">
        <f t="shared" si="8"/>
        <v>1</v>
      </c>
      <c r="F55" s="99">
        <v>27.5</v>
      </c>
      <c r="G55" s="253">
        <v>28</v>
      </c>
      <c r="H55" s="196">
        <f t="shared" si="9"/>
        <v>-0.5</v>
      </c>
      <c r="I55" s="372">
        <f t="shared" si="10"/>
        <v>1.5</v>
      </c>
      <c r="J55" s="7">
        <f t="shared" si="11"/>
        <v>1.0545454545454545</v>
      </c>
      <c r="K55" s="104">
        <v>25.54</v>
      </c>
      <c r="L55" s="70">
        <f t="shared" si="12"/>
        <v>3.4600000000000009</v>
      </c>
      <c r="M55" s="400">
        <f t="shared" si="13"/>
        <v>1.1354737666405639</v>
      </c>
    </row>
    <row r="56" spans="1:14" ht="18" customHeight="1">
      <c r="A56" s="3" t="s">
        <v>34</v>
      </c>
      <c r="B56" s="99">
        <v>7</v>
      </c>
      <c r="C56" s="385">
        <v>7</v>
      </c>
      <c r="D56" s="386">
        <f t="shared" si="7"/>
        <v>0</v>
      </c>
      <c r="E56" s="387">
        <f t="shared" si="8"/>
        <v>1</v>
      </c>
      <c r="F56" s="99">
        <v>6.8</v>
      </c>
      <c r="G56" s="253">
        <v>7</v>
      </c>
      <c r="H56" s="196">
        <f t="shared" si="9"/>
        <v>-0.20000000000000018</v>
      </c>
      <c r="I56" s="372">
        <f t="shared" si="10"/>
        <v>0.20000000000000018</v>
      </c>
      <c r="J56" s="7">
        <f t="shared" si="11"/>
        <v>1.0294117647058825</v>
      </c>
      <c r="K56" s="104">
        <v>7.6</v>
      </c>
      <c r="L56" s="70">
        <f t="shared" si="12"/>
        <v>-0.59999999999999964</v>
      </c>
      <c r="M56" s="400">
        <f t="shared" si="13"/>
        <v>0.92105263157894746</v>
      </c>
    </row>
    <row r="57" spans="1:14" ht="18" customHeight="1">
      <c r="A57" s="98" t="s">
        <v>35</v>
      </c>
      <c r="B57" s="99">
        <v>14.5</v>
      </c>
      <c r="C57" s="385">
        <v>14.5</v>
      </c>
      <c r="D57" s="386">
        <f t="shared" si="7"/>
        <v>0</v>
      </c>
      <c r="E57" s="387">
        <f t="shared" si="8"/>
        <v>1</v>
      </c>
      <c r="F57" s="99">
        <v>17.8</v>
      </c>
      <c r="G57" s="253">
        <v>17.3</v>
      </c>
      <c r="H57" s="196">
        <f t="shared" si="9"/>
        <v>0.5</v>
      </c>
      <c r="I57" s="372">
        <f t="shared" si="10"/>
        <v>-3.3000000000000007</v>
      </c>
      <c r="J57" s="24">
        <f t="shared" si="11"/>
        <v>0.8146067415730337</v>
      </c>
      <c r="K57" s="104">
        <v>17.43</v>
      </c>
      <c r="L57" s="70">
        <f t="shared" si="12"/>
        <v>-2.9299999999999997</v>
      </c>
      <c r="M57" s="400">
        <f t="shared" si="13"/>
        <v>0.83189902467010901</v>
      </c>
      <c r="N57" s="85"/>
    </row>
    <row r="58" spans="1:14" s="193" customFormat="1" ht="18" customHeight="1">
      <c r="A58" s="603" t="s">
        <v>96</v>
      </c>
      <c r="B58" s="612">
        <f>B54-B55-B56-B57</f>
        <v>0.85999999999999943</v>
      </c>
      <c r="C58" s="613">
        <v>0.85999999999999943</v>
      </c>
      <c r="D58" s="614">
        <f t="shared" si="7"/>
        <v>0</v>
      </c>
      <c r="E58" s="606">
        <f t="shared" si="8"/>
        <v>1</v>
      </c>
      <c r="F58" s="612">
        <f>F54-F55-F56-F57</f>
        <v>1.0799999999999983</v>
      </c>
      <c r="G58" s="615">
        <v>1.0800000000000018</v>
      </c>
      <c r="H58" s="616">
        <f t="shared" si="9"/>
        <v>-3.5527136788005009E-15</v>
      </c>
      <c r="I58" s="615">
        <f t="shared" si="10"/>
        <v>-0.21999999999999886</v>
      </c>
      <c r="J58" s="608">
        <f t="shared" si="11"/>
        <v>0.79629629629629706</v>
      </c>
      <c r="K58" s="612">
        <f>K54-K55-K56-K57</f>
        <v>0.90999999999999659</v>
      </c>
      <c r="L58" s="617">
        <f t="shared" si="12"/>
        <v>-4.9999999999997158E-2</v>
      </c>
      <c r="M58" s="610">
        <f t="shared" si="13"/>
        <v>0.94505494505494803</v>
      </c>
      <c r="N58" s="611"/>
    </row>
    <row r="59" spans="1:14" ht="18" customHeight="1"/>
    <row r="60" spans="1:14" s="102" customFormat="1" ht="18" customHeight="1">
      <c r="A60" s="2" t="s">
        <v>255</v>
      </c>
      <c r="B60"/>
      <c r="C60"/>
      <c r="D60"/>
      <c r="E60" s="305"/>
      <c r="F60"/>
      <c r="G60"/>
      <c r="H60"/>
      <c r="I60"/>
      <c r="J60" s="305"/>
      <c r="K60"/>
      <c r="L60"/>
      <c r="M60" s="305"/>
      <c r="N60"/>
    </row>
    <row r="61" spans="1:14" s="103" customFormat="1" ht="18" customHeight="1">
      <c r="A61" s="21"/>
      <c r="B61" s="21"/>
      <c r="C61" s="21"/>
      <c r="D61" s="21"/>
      <c r="E61" s="306"/>
      <c r="F61" s="21"/>
      <c r="G61" s="21"/>
      <c r="H61" s="21"/>
      <c r="I61" s="21"/>
      <c r="J61" s="306"/>
      <c r="K61" s="21"/>
      <c r="L61" s="21"/>
      <c r="M61" s="306"/>
      <c r="N61"/>
    </row>
    <row r="62" spans="1:14" s="103" customFormat="1" ht="60" customHeight="1">
      <c r="A62" s="118" t="s">
        <v>84</v>
      </c>
      <c r="B62" s="334" t="s">
        <v>277</v>
      </c>
      <c r="C62" s="374" t="s">
        <v>299</v>
      </c>
      <c r="D62" s="375" t="s">
        <v>300</v>
      </c>
      <c r="E62" s="649" t="s">
        <v>301</v>
      </c>
      <c r="F62" s="334" t="s">
        <v>278</v>
      </c>
      <c r="G62" s="120" t="s">
        <v>302</v>
      </c>
      <c r="H62" s="255" t="s">
        <v>303</v>
      </c>
      <c r="I62" s="371" t="s">
        <v>256</v>
      </c>
      <c r="J62" s="307" t="s">
        <v>257</v>
      </c>
      <c r="K62" s="334" t="s">
        <v>168</v>
      </c>
      <c r="L62" s="391" t="s">
        <v>155</v>
      </c>
      <c r="M62" s="653" t="s">
        <v>156</v>
      </c>
      <c r="N62" s="193"/>
    </row>
    <row r="63" spans="1:14" s="102" customFormat="1" ht="18" customHeight="1">
      <c r="A63" s="10"/>
      <c r="B63" s="335" t="s">
        <v>16</v>
      </c>
      <c r="C63" s="20" t="s">
        <v>16</v>
      </c>
      <c r="D63" s="377" t="s">
        <v>16</v>
      </c>
      <c r="E63" s="650" t="s">
        <v>1</v>
      </c>
      <c r="F63" s="337" t="s">
        <v>16</v>
      </c>
      <c r="G63" s="27" t="s">
        <v>16</v>
      </c>
      <c r="H63" s="6" t="s">
        <v>16</v>
      </c>
      <c r="I63" s="27" t="s">
        <v>16</v>
      </c>
      <c r="J63" s="308" t="s">
        <v>1</v>
      </c>
      <c r="K63" s="335" t="s">
        <v>16</v>
      </c>
      <c r="L63" s="16" t="s">
        <v>16</v>
      </c>
      <c r="M63" s="654" t="s">
        <v>1</v>
      </c>
      <c r="N63"/>
    </row>
    <row r="64" spans="1:14" ht="18" customHeight="1">
      <c r="A64" s="102" t="s">
        <v>17</v>
      </c>
      <c r="B64" s="108">
        <v>178.73</v>
      </c>
      <c r="C64" s="379">
        <v>178.53</v>
      </c>
      <c r="D64" s="380">
        <f>B64-C64</f>
        <v>0.19999999999998863</v>
      </c>
      <c r="E64" s="381">
        <f>B64/C64</f>
        <v>1.0011202599002968</v>
      </c>
      <c r="F64" s="108">
        <v>175.85</v>
      </c>
      <c r="G64" s="251">
        <v>175.45</v>
      </c>
      <c r="H64" s="256">
        <f>F64-G64</f>
        <v>0.40000000000000568</v>
      </c>
      <c r="I64" s="252">
        <f>B64-F64</f>
        <v>2.8799999999999955</v>
      </c>
      <c r="J64" s="110">
        <f>B64/F64</f>
        <v>1.0163775945408018</v>
      </c>
      <c r="K64" s="111">
        <v>169.98</v>
      </c>
      <c r="L64" s="396">
        <f>B64-K64</f>
        <v>8.75</v>
      </c>
      <c r="M64" s="395">
        <f>B64/K64</f>
        <v>1.0514766443110954</v>
      </c>
      <c r="N64" s="103"/>
    </row>
    <row r="65" spans="1:14" ht="18" customHeight="1">
      <c r="A65" s="102" t="s">
        <v>18</v>
      </c>
      <c r="B65" s="113">
        <v>3.54</v>
      </c>
      <c r="C65" s="379">
        <v>3.4</v>
      </c>
      <c r="D65" s="380">
        <f t="shared" ref="D65:D86" si="14">B65-C65</f>
        <v>0.14000000000000012</v>
      </c>
      <c r="E65" s="381">
        <f t="shared" ref="E65:E86" si="15">B65/C65</f>
        <v>1.0411764705882354</v>
      </c>
      <c r="F65" s="113">
        <v>3.13</v>
      </c>
      <c r="G65" s="252">
        <v>3.13</v>
      </c>
      <c r="H65" s="256">
        <f t="shared" ref="H65:H86" si="16">F65-G65</f>
        <v>0</v>
      </c>
      <c r="I65" s="252">
        <f t="shared" ref="I65:I86" si="17">B65-F65</f>
        <v>0.41000000000000014</v>
      </c>
      <c r="J65" s="110">
        <f t="shared" ref="J65:J86" si="18">B65/F65</f>
        <v>1.1309904153354633</v>
      </c>
      <c r="K65" s="111">
        <v>3.07</v>
      </c>
      <c r="L65" s="396">
        <f t="shared" ref="L65:L86" si="19">B65-K65</f>
        <v>0.4700000000000002</v>
      </c>
      <c r="M65" s="397">
        <f t="shared" ref="M65:M86" si="20">B65/K65</f>
        <v>1.1530944625407167</v>
      </c>
      <c r="N65" s="103"/>
    </row>
    <row r="66" spans="1:14" ht="18" customHeight="1">
      <c r="A66" s="365" t="s">
        <v>19</v>
      </c>
      <c r="B66" s="366">
        <v>175.2</v>
      </c>
      <c r="C66" s="382">
        <v>175.13</v>
      </c>
      <c r="D66" s="383">
        <f t="shared" si="14"/>
        <v>6.9999999999993179E-2</v>
      </c>
      <c r="E66" s="384">
        <f t="shared" si="15"/>
        <v>1.0003997030777136</v>
      </c>
      <c r="F66" s="366">
        <v>172.67</v>
      </c>
      <c r="G66" s="367">
        <v>172.32</v>
      </c>
      <c r="H66" s="368">
        <f t="shared" si="16"/>
        <v>0.34999999999999432</v>
      </c>
      <c r="I66" s="367">
        <f t="shared" si="17"/>
        <v>2.5300000000000011</v>
      </c>
      <c r="J66" s="369">
        <f t="shared" si="18"/>
        <v>1.0146522267909885</v>
      </c>
      <c r="K66" s="370">
        <v>166.91</v>
      </c>
      <c r="L66" s="398">
        <f t="shared" si="19"/>
        <v>8.289999999999992</v>
      </c>
      <c r="M66" s="399">
        <f t="shared" si="20"/>
        <v>1.049667485471212</v>
      </c>
      <c r="N66" s="103"/>
    </row>
    <row r="67" spans="1:14" ht="18" customHeight="1">
      <c r="A67" s="102" t="s">
        <v>20</v>
      </c>
      <c r="B67" s="113">
        <v>7.11</v>
      </c>
      <c r="C67" s="379">
        <v>7.11</v>
      </c>
      <c r="D67" s="380">
        <f t="shared" si="14"/>
        <v>0</v>
      </c>
      <c r="E67" s="381">
        <f t="shared" si="15"/>
        <v>1</v>
      </c>
      <c r="F67" s="113">
        <v>6.14</v>
      </c>
      <c r="G67" s="252">
        <v>6.14</v>
      </c>
      <c r="H67" s="256">
        <f t="shared" si="16"/>
        <v>0</v>
      </c>
      <c r="I67" s="252">
        <f t="shared" si="17"/>
        <v>0.97000000000000064</v>
      </c>
      <c r="J67" s="110">
        <f t="shared" si="18"/>
        <v>1.1579804560260587</v>
      </c>
      <c r="K67" s="111">
        <v>7.57</v>
      </c>
      <c r="L67" s="396">
        <f t="shared" si="19"/>
        <v>-0.45999999999999996</v>
      </c>
      <c r="M67" s="397">
        <f t="shared" si="20"/>
        <v>0.93923381770145309</v>
      </c>
      <c r="N67" s="102"/>
    </row>
    <row r="68" spans="1:14" s="102" customFormat="1" ht="18" customHeight="1">
      <c r="A68" s="3" t="s">
        <v>21</v>
      </c>
      <c r="B68" s="99">
        <v>0.01</v>
      </c>
      <c r="C68" s="385">
        <v>0.01</v>
      </c>
      <c r="D68" s="386">
        <f t="shared" si="14"/>
        <v>0</v>
      </c>
      <c r="E68" s="387">
        <f t="shared" si="15"/>
        <v>1</v>
      </c>
      <c r="F68" s="99">
        <v>0.01</v>
      </c>
      <c r="G68" s="253">
        <v>0.01</v>
      </c>
      <c r="H68" s="196">
        <f t="shared" si="16"/>
        <v>0</v>
      </c>
      <c r="I68" s="372">
        <f t="shared" si="17"/>
        <v>0</v>
      </c>
      <c r="J68" s="7">
        <f t="shared" si="18"/>
        <v>1</v>
      </c>
      <c r="K68" s="104">
        <v>0.01</v>
      </c>
      <c r="L68" s="70">
        <f t="shared" si="19"/>
        <v>0</v>
      </c>
      <c r="M68" s="400">
        <f t="shared" si="20"/>
        <v>1</v>
      </c>
      <c r="N68"/>
    </row>
    <row r="69" spans="1:14" ht="18" customHeight="1">
      <c r="A69" s="3" t="s">
        <v>22</v>
      </c>
      <c r="B69" s="99">
        <v>0.15</v>
      </c>
      <c r="C69" s="385">
        <v>0.15</v>
      </c>
      <c r="D69" s="386">
        <f t="shared" si="14"/>
        <v>0</v>
      </c>
      <c r="E69" s="387">
        <f t="shared" si="15"/>
        <v>1</v>
      </c>
      <c r="F69" s="99">
        <v>0.15</v>
      </c>
      <c r="G69" s="253">
        <v>0.15</v>
      </c>
      <c r="H69" s="196">
        <f t="shared" si="16"/>
        <v>0</v>
      </c>
      <c r="I69" s="372">
        <f t="shared" si="17"/>
        <v>0</v>
      </c>
      <c r="J69" s="7">
        <f t="shared" si="18"/>
        <v>1</v>
      </c>
      <c r="K69" s="104">
        <v>0.15</v>
      </c>
      <c r="L69" s="70">
        <f t="shared" si="19"/>
        <v>0</v>
      </c>
      <c r="M69" s="400">
        <f t="shared" si="20"/>
        <v>1</v>
      </c>
    </row>
    <row r="70" spans="1:14" ht="18" customHeight="1">
      <c r="A70" s="3" t="s">
        <v>23</v>
      </c>
      <c r="B70" s="99">
        <v>0.45</v>
      </c>
      <c r="C70" s="385">
        <v>0.45</v>
      </c>
      <c r="D70" s="386">
        <f t="shared" si="14"/>
        <v>0</v>
      </c>
      <c r="E70" s="387">
        <f t="shared" si="15"/>
        <v>1</v>
      </c>
      <c r="F70" s="99">
        <v>0.49</v>
      </c>
      <c r="G70" s="253">
        <v>0.49</v>
      </c>
      <c r="H70" s="196">
        <f t="shared" si="16"/>
        <v>0</v>
      </c>
      <c r="I70" s="372">
        <f t="shared" si="17"/>
        <v>-3.999999999999998E-2</v>
      </c>
      <c r="J70" s="7">
        <f t="shared" si="18"/>
        <v>0.91836734693877553</v>
      </c>
      <c r="K70" s="104">
        <v>0.49</v>
      </c>
      <c r="L70" s="70">
        <f t="shared" si="19"/>
        <v>-3.999999999999998E-2</v>
      </c>
      <c r="M70" s="400">
        <f t="shared" si="20"/>
        <v>0.91836734693877553</v>
      </c>
    </row>
    <row r="71" spans="1:14" ht="18" customHeight="1">
      <c r="A71" s="34" t="s">
        <v>55</v>
      </c>
      <c r="B71" s="81">
        <v>6.5</v>
      </c>
      <c r="C71" s="388">
        <v>6.5</v>
      </c>
      <c r="D71" s="389">
        <f t="shared" si="14"/>
        <v>0</v>
      </c>
      <c r="E71" s="390">
        <f t="shared" si="15"/>
        <v>1</v>
      </c>
      <c r="F71" s="81">
        <v>5.5</v>
      </c>
      <c r="G71" s="254">
        <v>5.5</v>
      </c>
      <c r="H71" s="200">
        <f t="shared" si="16"/>
        <v>0</v>
      </c>
      <c r="I71" s="373">
        <f t="shared" si="17"/>
        <v>1</v>
      </c>
      <c r="J71" s="22">
        <f t="shared" si="18"/>
        <v>1.1818181818181819</v>
      </c>
      <c r="K71" s="107">
        <v>6.92</v>
      </c>
      <c r="L71" s="401">
        <f t="shared" si="19"/>
        <v>-0.41999999999999993</v>
      </c>
      <c r="M71" s="402">
        <f t="shared" si="20"/>
        <v>0.93930635838150289</v>
      </c>
    </row>
    <row r="72" spans="1:14" ht="18" customHeight="1">
      <c r="A72" s="102" t="s">
        <v>24</v>
      </c>
      <c r="B72" s="113">
        <v>92.86</v>
      </c>
      <c r="C72" s="379">
        <v>93.27</v>
      </c>
      <c r="D72" s="380">
        <f t="shared" si="14"/>
        <v>-0.40999999999999659</v>
      </c>
      <c r="E72" s="381">
        <f t="shared" si="15"/>
        <v>0.99560415996569107</v>
      </c>
      <c r="F72" s="113">
        <v>92.98</v>
      </c>
      <c r="G72" s="252">
        <v>92.93</v>
      </c>
      <c r="H72" s="256">
        <f t="shared" si="16"/>
        <v>4.9999999999997158E-2</v>
      </c>
      <c r="I72" s="252">
        <f t="shared" si="17"/>
        <v>-0.12000000000000455</v>
      </c>
      <c r="J72" s="110">
        <f t="shared" si="18"/>
        <v>0.99870939987093998</v>
      </c>
      <c r="K72" s="111">
        <v>92.36</v>
      </c>
      <c r="L72" s="396">
        <f t="shared" si="19"/>
        <v>0.5</v>
      </c>
      <c r="M72" s="397">
        <f t="shared" si="20"/>
        <v>1.005413598960589</v>
      </c>
      <c r="N72" s="102"/>
    </row>
    <row r="73" spans="1:14" ht="18" customHeight="1">
      <c r="A73" s="3" t="s">
        <v>25</v>
      </c>
      <c r="B73" s="99">
        <v>7</v>
      </c>
      <c r="C73" s="385">
        <v>6.9</v>
      </c>
      <c r="D73" s="386">
        <f t="shared" si="14"/>
        <v>9.9999999999999645E-2</v>
      </c>
      <c r="E73" s="387">
        <f t="shared" si="15"/>
        <v>1.0144927536231882</v>
      </c>
      <c r="F73" s="99">
        <v>7</v>
      </c>
      <c r="G73" s="253">
        <v>6.8</v>
      </c>
      <c r="H73" s="196">
        <f t="shared" si="16"/>
        <v>0.20000000000000018</v>
      </c>
      <c r="I73" s="372">
        <f t="shared" si="17"/>
        <v>0</v>
      </c>
      <c r="J73" s="7">
        <f t="shared" si="18"/>
        <v>1</v>
      </c>
      <c r="K73" s="104">
        <v>6.75</v>
      </c>
      <c r="L73" s="70">
        <f t="shared" si="19"/>
        <v>0.25</v>
      </c>
      <c r="M73" s="400">
        <f t="shared" si="20"/>
        <v>1.037037037037037</v>
      </c>
    </row>
    <row r="74" spans="1:14" ht="18" customHeight="1">
      <c r="A74" s="3" t="s">
        <v>26</v>
      </c>
      <c r="B74" s="99">
        <v>3</v>
      </c>
      <c r="C74" s="385">
        <v>3</v>
      </c>
      <c r="D74" s="386">
        <f t="shared" si="14"/>
        <v>0</v>
      </c>
      <c r="E74" s="387">
        <f t="shared" si="15"/>
        <v>1</v>
      </c>
      <c r="F74" s="99">
        <v>4.2</v>
      </c>
      <c r="G74" s="253">
        <v>4.2</v>
      </c>
      <c r="H74" s="196">
        <f t="shared" si="16"/>
        <v>0</v>
      </c>
      <c r="I74" s="372">
        <f t="shared" si="17"/>
        <v>-1.2000000000000002</v>
      </c>
      <c r="J74" s="7">
        <f t="shared" si="18"/>
        <v>0.7142857142857143</v>
      </c>
      <c r="K74" s="104">
        <v>3.48</v>
      </c>
      <c r="L74" s="70">
        <f t="shared" si="19"/>
        <v>-0.48</v>
      </c>
      <c r="M74" s="400">
        <f t="shared" si="20"/>
        <v>0.86206896551724144</v>
      </c>
    </row>
    <row r="75" spans="1:14" ht="18" customHeight="1">
      <c r="A75" s="576" t="s">
        <v>109</v>
      </c>
      <c r="B75" s="585">
        <f>B64-B74</f>
        <v>175.73</v>
      </c>
      <c r="C75" s="596">
        <v>175.53</v>
      </c>
      <c r="D75" s="586">
        <f t="shared" si="14"/>
        <v>0.19999999999998863</v>
      </c>
      <c r="E75" s="578">
        <f t="shared" si="15"/>
        <v>1.0011394063692816</v>
      </c>
      <c r="F75" s="585">
        <f>F64-F74</f>
        <v>171.65</v>
      </c>
      <c r="G75" s="588">
        <v>171.25</v>
      </c>
      <c r="H75" s="590">
        <f t="shared" si="16"/>
        <v>0.40000000000000568</v>
      </c>
      <c r="I75" s="588">
        <f t="shared" si="17"/>
        <v>4.0799999999999841</v>
      </c>
      <c r="J75" s="581">
        <f t="shared" si="18"/>
        <v>1.0237692979900961</v>
      </c>
      <c r="K75" s="601">
        <f>K64-K74</f>
        <v>166.5</v>
      </c>
      <c r="L75" s="599">
        <f>K75</f>
        <v>166.5</v>
      </c>
      <c r="M75" s="583">
        <f t="shared" si="20"/>
        <v>1.0554354354354354</v>
      </c>
      <c r="N75" s="576"/>
    </row>
    <row r="76" spans="1:14" s="102" customFormat="1" ht="18" customHeight="1">
      <c r="A76" s="593" t="s">
        <v>110</v>
      </c>
      <c r="B76" s="577">
        <f>B74/B64</f>
        <v>1.6785094835785823E-2</v>
      </c>
      <c r="C76" s="600">
        <v>1.6803898504453033E-2</v>
      </c>
      <c r="D76" s="578">
        <f t="shared" si="14"/>
        <v>-1.8803668667209672E-5</v>
      </c>
      <c r="E76" s="578">
        <f t="shared" si="15"/>
        <v>0.9988809936776144</v>
      </c>
      <c r="F76" s="577">
        <f>F74/F64</f>
        <v>2.3883992038669321E-2</v>
      </c>
      <c r="G76" s="579">
        <v>2.3938444001139928E-2</v>
      </c>
      <c r="H76" s="580">
        <f t="shared" si="16"/>
        <v>-5.4451962470607185E-5</v>
      </c>
      <c r="I76" s="579">
        <f t="shared" si="17"/>
        <v>-7.098897202883498E-3</v>
      </c>
      <c r="J76" s="581">
        <f t="shared" si="18"/>
        <v>0.70277593496974688</v>
      </c>
      <c r="K76" s="602">
        <f>K74/K64</f>
        <v>2.0472996823155665E-2</v>
      </c>
      <c r="L76" s="582">
        <f>K76</f>
        <v>2.0472996823155665E-2</v>
      </c>
      <c r="M76" s="583">
        <f t="shared" si="20"/>
        <v>0.8198650632720903</v>
      </c>
      <c r="N76" s="593"/>
    </row>
    <row r="77" spans="1:14" ht="18" customHeight="1">
      <c r="A77" s="3" t="s">
        <v>27</v>
      </c>
      <c r="B77" s="99">
        <v>18.73</v>
      </c>
      <c r="C77" s="385">
        <v>19.239999999999998</v>
      </c>
      <c r="D77" s="386">
        <f t="shared" si="14"/>
        <v>-0.50999999999999801</v>
      </c>
      <c r="E77" s="387">
        <f t="shared" si="15"/>
        <v>0.97349272349272364</v>
      </c>
      <c r="F77" s="99">
        <v>17.600000000000001</v>
      </c>
      <c r="G77" s="253">
        <v>17.75</v>
      </c>
      <c r="H77" s="196">
        <f t="shared" si="16"/>
        <v>-0.14999999999999858</v>
      </c>
      <c r="I77" s="372">
        <f t="shared" si="17"/>
        <v>1.129999999999999</v>
      </c>
      <c r="J77" s="7">
        <f t="shared" si="18"/>
        <v>1.0642045454545455</v>
      </c>
      <c r="K77" s="104">
        <v>19.190000000000001</v>
      </c>
      <c r="L77" s="70">
        <f t="shared" si="19"/>
        <v>-0.46000000000000085</v>
      </c>
      <c r="M77" s="400">
        <f t="shared" si="20"/>
        <v>0.97602918186555498</v>
      </c>
    </row>
    <row r="78" spans="1:14" ht="18" customHeight="1">
      <c r="A78" s="3" t="s">
        <v>28</v>
      </c>
      <c r="B78" s="99">
        <v>28.35</v>
      </c>
      <c r="C78" s="385">
        <v>28.35</v>
      </c>
      <c r="D78" s="386">
        <f t="shared" si="14"/>
        <v>0</v>
      </c>
      <c r="E78" s="387">
        <f t="shared" si="15"/>
        <v>1</v>
      </c>
      <c r="F78" s="99">
        <v>28.25</v>
      </c>
      <c r="G78" s="253">
        <v>28.25</v>
      </c>
      <c r="H78" s="196">
        <f t="shared" si="16"/>
        <v>0</v>
      </c>
      <c r="I78" s="372">
        <f t="shared" si="17"/>
        <v>0.10000000000000142</v>
      </c>
      <c r="J78" s="7">
        <f t="shared" si="18"/>
        <v>1.0035398230088497</v>
      </c>
      <c r="K78" s="104">
        <v>27.8</v>
      </c>
      <c r="L78" s="70">
        <f t="shared" si="19"/>
        <v>0.55000000000000071</v>
      </c>
      <c r="M78" s="400">
        <f t="shared" si="20"/>
        <v>1.0197841726618706</v>
      </c>
    </row>
    <row r="79" spans="1:14" s="85" customFormat="1" ht="18" customHeight="1">
      <c r="A79" s="3" t="s">
        <v>29</v>
      </c>
      <c r="B79" s="99">
        <v>0.03</v>
      </c>
      <c r="C79" s="385">
        <v>0.03</v>
      </c>
      <c r="D79" s="386">
        <f t="shared" si="14"/>
        <v>0</v>
      </c>
      <c r="E79" s="387">
        <f t="shared" si="15"/>
        <v>1</v>
      </c>
      <c r="F79" s="99">
        <v>0.03</v>
      </c>
      <c r="G79" s="253">
        <v>0.03</v>
      </c>
      <c r="H79" s="196">
        <f t="shared" si="16"/>
        <v>0</v>
      </c>
      <c r="I79" s="372">
        <f t="shared" si="17"/>
        <v>0</v>
      </c>
      <c r="J79" s="7">
        <f t="shared" si="18"/>
        <v>1</v>
      </c>
      <c r="K79" s="104">
        <v>0.02</v>
      </c>
      <c r="L79" s="70">
        <f t="shared" si="19"/>
        <v>9.9999999999999985E-3</v>
      </c>
      <c r="M79" s="400">
        <f t="shared" si="20"/>
        <v>1.5</v>
      </c>
      <c r="N79"/>
    </row>
    <row r="80" spans="1:14" s="611" customFormat="1" ht="18" customHeight="1">
      <c r="A80" s="98" t="s">
        <v>30</v>
      </c>
      <c r="B80" s="99">
        <v>24.75</v>
      </c>
      <c r="C80" s="385">
        <v>24.75</v>
      </c>
      <c r="D80" s="386">
        <f t="shared" si="14"/>
        <v>0</v>
      </c>
      <c r="E80" s="387">
        <f t="shared" si="15"/>
        <v>1</v>
      </c>
      <c r="F80" s="99">
        <v>24.8</v>
      </c>
      <c r="G80" s="253">
        <v>24.8</v>
      </c>
      <c r="H80" s="196">
        <f t="shared" si="16"/>
        <v>0</v>
      </c>
      <c r="I80" s="372">
        <f t="shared" si="17"/>
        <v>-5.0000000000000711E-2</v>
      </c>
      <c r="J80" s="24">
        <f t="shared" si="18"/>
        <v>0.99798387096774188</v>
      </c>
      <c r="K80" s="104">
        <v>24.61</v>
      </c>
      <c r="L80" s="70">
        <f t="shared" si="19"/>
        <v>0.14000000000000057</v>
      </c>
      <c r="M80" s="400">
        <f t="shared" si="20"/>
        <v>1.0056887444128404</v>
      </c>
      <c r="N80"/>
    </row>
    <row r="81" spans="1:14" ht="18" customHeight="1">
      <c r="A81" s="34" t="s">
        <v>31</v>
      </c>
      <c r="B81" s="81">
        <v>4</v>
      </c>
      <c r="C81" s="388">
        <v>4</v>
      </c>
      <c r="D81" s="389">
        <f t="shared" si="14"/>
        <v>0</v>
      </c>
      <c r="E81" s="390">
        <f t="shared" si="15"/>
        <v>1</v>
      </c>
      <c r="F81" s="81">
        <v>5.9</v>
      </c>
      <c r="G81" s="254">
        <v>6</v>
      </c>
      <c r="H81" s="200">
        <f t="shared" si="16"/>
        <v>-9.9999999999999645E-2</v>
      </c>
      <c r="I81" s="373">
        <f t="shared" si="17"/>
        <v>-1.9000000000000004</v>
      </c>
      <c r="J81" s="22">
        <f t="shared" si="18"/>
        <v>0.67796610169491522</v>
      </c>
      <c r="K81" s="107">
        <v>0.47</v>
      </c>
      <c r="L81" s="401">
        <f t="shared" si="19"/>
        <v>3.5300000000000002</v>
      </c>
      <c r="M81" s="402">
        <f t="shared" si="20"/>
        <v>8.5106382978723403</v>
      </c>
    </row>
    <row r="82" spans="1:14" ht="18" customHeight="1">
      <c r="A82" s="102" t="s">
        <v>32</v>
      </c>
      <c r="B82" s="113">
        <v>8.02</v>
      </c>
      <c r="C82" s="379">
        <v>8.02</v>
      </c>
      <c r="D82" s="380">
        <f t="shared" si="14"/>
        <v>0</v>
      </c>
      <c r="E82" s="381">
        <f t="shared" si="15"/>
        <v>1</v>
      </c>
      <c r="F82" s="113">
        <v>7.54</v>
      </c>
      <c r="G82" s="252">
        <v>7.54</v>
      </c>
      <c r="H82" s="256">
        <f t="shared" si="16"/>
        <v>0</v>
      </c>
      <c r="I82" s="252">
        <f t="shared" si="17"/>
        <v>0.47999999999999954</v>
      </c>
      <c r="J82" s="110">
        <f t="shared" si="18"/>
        <v>1.0636604774535809</v>
      </c>
      <c r="K82" s="111">
        <v>7.39</v>
      </c>
      <c r="L82" s="396">
        <f t="shared" si="19"/>
        <v>0.62999999999999989</v>
      </c>
      <c r="M82" s="397">
        <f t="shared" si="20"/>
        <v>1.0852503382949932</v>
      </c>
      <c r="N82" s="102"/>
    </row>
    <row r="83" spans="1:14" ht="18" customHeight="1">
      <c r="A83" s="3" t="s">
        <v>33</v>
      </c>
      <c r="B83" s="99">
        <v>0.5</v>
      </c>
      <c r="C83" s="385">
        <v>0.5</v>
      </c>
      <c r="D83" s="386">
        <f t="shared" si="14"/>
        <v>0</v>
      </c>
      <c r="E83" s="387">
        <f t="shared" si="15"/>
        <v>1</v>
      </c>
      <c r="F83" s="99">
        <v>0.5</v>
      </c>
      <c r="G83" s="253">
        <v>0.5</v>
      </c>
      <c r="H83" s="196">
        <f t="shared" si="16"/>
        <v>0</v>
      </c>
      <c r="I83" s="372">
        <f t="shared" si="17"/>
        <v>0</v>
      </c>
      <c r="J83" s="7">
        <f t="shared" si="18"/>
        <v>1</v>
      </c>
      <c r="K83" s="104">
        <v>0.82</v>
      </c>
      <c r="L83" s="70">
        <f t="shared" si="19"/>
        <v>-0.31999999999999995</v>
      </c>
      <c r="M83" s="400">
        <f t="shared" si="20"/>
        <v>0.6097560975609756</v>
      </c>
    </row>
    <row r="84" spans="1:14" s="193" customFormat="1" ht="18" customHeight="1">
      <c r="A84" s="3" t="s">
        <v>34</v>
      </c>
      <c r="B84" s="99">
        <v>0.05</v>
      </c>
      <c r="C84" s="385">
        <v>0.05</v>
      </c>
      <c r="D84" s="386">
        <f t="shared" si="14"/>
        <v>0</v>
      </c>
      <c r="E84" s="387">
        <f t="shared" si="15"/>
        <v>1</v>
      </c>
      <c r="F84" s="99">
        <v>0.09</v>
      </c>
      <c r="G84" s="253">
        <v>0.09</v>
      </c>
      <c r="H84" s="196">
        <f t="shared" si="16"/>
        <v>0</v>
      </c>
      <c r="I84" s="372">
        <f t="shared" si="17"/>
        <v>-3.9999999999999994E-2</v>
      </c>
      <c r="J84" s="7">
        <f t="shared" si="18"/>
        <v>0.55555555555555558</v>
      </c>
      <c r="K84" s="104">
        <v>7.0000000000000007E-2</v>
      </c>
      <c r="L84" s="70">
        <f t="shared" si="19"/>
        <v>-2.0000000000000004E-2</v>
      </c>
      <c r="M84" s="400">
        <f t="shared" si="20"/>
        <v>0.7142857142857143</v>
      </c>
      <c r="N84"/>
    </row>
    <row r="85" spans="1:14" ht="18" customHeight="1">
      <c r="A85" s="98" t="s">
        <v>35</v>
      </c>
      <c r="B85" s="99">
        <v>0.03</v>
      </c>
      <c r="C85" s="385">
        <v>0.03</v>
      </c>
      <c r="D85" s="386">
        <f t="shared" si="14"/>
        <v>0</v>
      </c>
      <c r="E85" s="387">
        <f t="shared" si="15"/>
        <v>1</v>
      </c>
      <c r="F85" s="99">
        <v>0.04</v>
      </c>
      <c r="G85" s="253">
        <v>0.04</v>
      </c>
      <c r="H85" s="196">
        <f t="shared" si="16"/>
        <v>0</v>
      </c>
      <c r="I85" s="372">
        <f t="shared" si="17"/>
        <v>-1.0000000000000002E-2</v>
      </c>
      <c r="J85" s="24">
        <f t="shared" si="18"/>
        <v>0.75</v>
      </c>
      <c r="K85" s="104">
        <v>0.03</v>
      </c>
      <c r="L85" s="70">
        <f t="shared" si="19"/>
        <v>0</v>
      </c>
      <c r="M85" s="400">
        <f t="shared" si="20"/>
        <v>1</v>
      </c>
      <c r="N85" s="85"/>
    </row>
    <row r="86" spans="1:14" s="102" customFormat="1" ht="18" customHeight="1">
      <c r="A86" s="603" t="s">
        <v>96</v>
      </c>
      <c r="B86" s="612">
        <f>B82-B83-B84-B85</f>
        <v>7.4399999999999995</v>
      </c>
      <c r="C86" s="613">
        <v>7.4399999999999995</v>
      </c>
      <c r="D86" s="614">
        <f t="shared" si="14"/>
        <v>0</v>
      </c>
      <c r="E86" s="606">
        <f t="shared" si="15"/>
        <v>1</v>
      </c>
      <c r="F86" s="612">
        <f>F82-F83-F84-F85</f>
        <v>6.91</v>
      </c>
      <c r="G86" s="615">
        <v>6.91</v>
      </c>
      <c r="H86" s="616">
        <f t="shared" si="16"/>
        <v>0</v>
      </c>
      <c r="I86" s="615">
        <f t="shared" si="17"/>
        <v>0.52999999999999936</v>
      </c>
      <c r="J86" s="608">
        <f t="shared" si="18"/>
        <v>1.0767004341534008</v>
      </c>
      <c r="K86" s="612">
        <f>K82-K83-K84-K85</f>
        <v>6.4699999999999989</v>
      </c>
      <c r="L86" s="617">
        <f t="shared" si="19"/>
        <v>0.97000000000000064</v>
      </c>
      <c r="M86" s="610">
        <f t="shared" si="20"/>
        <v>1.1499227202472952</v>
      </c>
      <c r="N86" s="611"/>
    </row>
    <row r="87" spans="1:14" s="103" customFormat="1" ht="18" customHeight="1">
      <c r="A87"/>
      <c r="B87"/>
      <c r="C87"/>
      <c r="D87"/>
      <c r="E87" s="305"/>
      <c r="F87"/>
      <c r="G87"/>
      <c r="H87"/>
      <c r="I87"/>
      <c r="J87" s="305"/>
      <c r="K87"/>
      <c r="L87"/>
      <c r="M87" s="305"/>
      <c r="N87"/>
    </row>
    <row r="88" spans="1:14" s="103" customFormat="1" ht="18" customHeight="1">
      <c r="A88" s="2" t="s">
        <v>258</v>
      </c>
      <c r="B88"/>
      <c r="C88"/>
      <c r="D88"/>
      <c r="E88" s="305"/>
      <c r="F88"/>
      <c r="G88"/>
      <c r="H88"/>
      <c r="I88"/>
      <c r="J88" s="305"/>
      <c r="K88"/>
      <c r="L88"/>
      <c r="M88" s="305"/>
      <c r="N88"/>
    </row>
    <row r="89" spans="1:14" s="102" customFormat="1" ht="18" customHeight="1">
      <c r="A89" s="21"/>
      <c r="B89" s="21"/>
      <c r="C89" s="21"/>
      <c r="D89" s="21"/>
      <c r="E89" s="306"/>
      <c r="F89" s="21"/>
      <c r="G89" s="21"/>
      <c r="H89" s="21"/>
      <c r="I89" s="21"/>
      <c r="J89" s="306"/>
      <c r="K89" s="21"/>
      <c r="L89" s="21"/>
      <c r="M89" s="306"/>
      <c r="N89"/>
    </row>
    <row r="90" spans="1:14" ht="60" customHeight="1">
      <c r="A90" s="118" t="s">
        <v>87</v>
      </c>
      <c r="B90" s="334" t="s">
        <v>279</v>
      </c>
      <c r="C90" s="374" t="s">
        <v>304</v>
      </c>
      <c r="D90" s="375" t="s">
        <v>305</v>
      </c>
      <c r="E90" s="649" t="s">
        <v>306</v>
      </c>
      <c r="F90" s="334" t="s">
        <v>280</v>
      </c>
      <c r="G90" s="120" t="s">
        <v>307</v>
      </c>
      <c r="H90" s="255" t="s">
        <v>308</v>
      </c>
      <c r="I90" s="371" t="s">
        <v>259</v>
      </c>
      <c r="J90" s="307" t="s">
        <v>260</v>
      </c>
      <c r="K90" s="334" t="s">
        <v>169</v>
      </c>
      <c r="L90" s="391" t="s">
        <v>157</v>
      </c>
      <c r="M90" s="653" t="s">
        <v>158</v>
      </c>
      <c r="N90" s="193"/>
    </row>
    <row r="91" spans="1:14" ht="18" customHeight="1">
      <c r="A91" s="10"/>
      <c r="B91" s="335" t="s">
        <v>16</v>
      </c>
      <c r="C91" s="20" t="s">
        <v>16</v>
      </c>
      <c r="D91" s="377" t="s">
        <v>16</v>
      </c>
      <c r="E91" s="650" t="s">
        <v>1</v>
      </c>
      <c r="F91" s="337" t="s">
        <v>16</v>
      </c>
      <c r="G91" s="27" t="s">
        <v>16</v>
      </c>
      <c r="H91" s="6" t="s">
        <v>16</v>
      </c>
      <c r="I91" s="27" t="s">
        <v>16</v>
      </c>
      <c r="J91" s="308" t="s">
        <v>1</v>
      </c>
      <c r="K91" s="335" t="s">
        <v>16</v>
      </c>
      <c r="L91" s="16" t="s">
        <v>16</v>
      </c>
      <c r="M91" s="654" t="s">
        <v>1</v>
      </c>
    </row>
    <row r="92" spans="1:14" ht="18" customHeight="1">
      <c r="A92" s="102" t="s">
        <v>17</v>
      </c>
      <c r="B92" s="108">
        <v>139.12</v>
      </c>
      <c r="C92" s="379">
        <v>138.54</v>
      </c>
      <c r="D92" s="380">
        <f>B92-C92</f>
        <v>0.58000000000001251</v>
      </c>
      <c r="E92" s="381">
        <f>B92/C92</f>
        <v>1.0041865165295223</v>
      </c>
      <c r="F92" s="108">
        <v>147.26</v>
      </c>
      <c r="G92" s="256">
        <v>147.52000000000001</v>
      </c>
      <c r="H92" s="256">
        <f>F92-G92</f>
        <v>-0.26000000000001933</v>
      </c>
      <c r="I92" s="252">
        <f>B92-F92</f>
        <v>-8.1399999999999864</v>
      </c>
      <c r="J92" s="110">
        <f>B92/F92</f>
        <v>0.94472361809045236</v>
      </c>
      <c r="K92" s="111">
        <v>136.51</v>
      </c>
      <c r="L92" s="396">
        <f>B92-K92</f>
        <v>2.6100000000000136</v>
      </c>
      <c r="M92" s="397">
        <f>B92/K92</f>
        <v>1.019119478426489</v>
      </c>
      <c r="N92" s="103"/>
    </row>
    <row r="93" spans="1:14" ht="18" customHeight="1">
      <c r="A93" s="102" t="s">
        <v>18</v>
      </c>
      <c r="B93" s="113">
        <v>4.63</v>
      </c>
      <c r="C93" s="379">
        <v>4.63</v>
      </c>
      <c r="D93" s="380">
        <f t="shared" ref="D93:D114" si="21">B93-C93</f>
        <v>0</v>
      </c>
      <c r="E93" s="381">
        <f t="shared" ref="E93:E114" si="22">B93/C93</f>
        <v>1</v>
      </c>
      <c r="F93" s="113">
        <v>5.17</v>
      </c>
      <c r="G93" s="256">
        <v>5.17</v>
      </c>
      <c r="H93" s="256">
        <f t="shared" ref="H93:H114" si="23">F93-G93</f>
        <v>0</v>
      </c>
      <c r="I93" s="252">
        <f t="shared" ref="I93:I114" si="24">B93-F93</f>
        <v>-0.54</v>
      </c>
      <c r="J93" s="110">
        <f t="shared" ref="J93:J114" si="25">B93/F93</f>
        <v>0.89555125725338491</v>
      </c>
      <c r="K93" s="111">
        <v>4.1399999999999997</v>
      </c>
      <c r="L93" s="396">
        <f t="shared" ref="L93:L114" si="26">B93-K93</f>
        <v>0.49000000000000021</v>
      </c>
      <c r="M93" s="397">
        <f t="shared" ref="M93:M114" si="27">B93/K93</f>
        <v>1.1183574879227054</v>
      </c>
      <c r="N93" s="103"/>
    </row>
    <row r="94" spans="1:14" s="102" customFormat="1" ht="18" customHeight="1">
      <c r="A94" s="365" t="s">
        <v>19</v>
      </c>
      <c r="B94" s="366">
        <v>134.49</v>
      </c>
      <c r="C94" s="382">
        <v>133.91</v>
      </c>
      <c r="D94" s="383">
        <f t="shared" si="21"/>
        <v>0.58000000000001251</v>
      </c>
      <c r="E94" s="384">
        <f t="shared" si="22"/>
        <v>1.0043312672690614</v>
      </c>
      <c r="F94" s="366">
        <v>142.09</v>
      </c>
      <c r="G94" s="368">
        <v>142.35</v>
      </c>
      <c r="H94" s="368">
        <f t="shared" si="23"/>
        <v>-0.25999999999999091</v>
      </c>
      <c r="I94" s="367">
        <f t="shared" si="24"/>
        <v>-7.5999999999999943</v>
      </c>
      <c r="J94" s="369">
        <f t="shared" si="25"/>
        <v>0.94651277359420094</v>
      </c>
      <c r="K94" s="370">
        <v>132.37</v>
      </c>
      <c r="L94" s="398">
        <f t="shared" si="26"/>
        <v>2.1200000000000045</v>
      </c>
      <c r="M94" s="399">
        <f t="shared" si="27"/>
        <v>1.0160157135302561</v>
      </c>
      <c r="N94" s="103"/>
    </row>
    <row r="95" spans="1:14" ht="18" customHeight="1">
      <c r="A95" s="102" t="s">
        <v>20</v>
      </c>
      <c r="B95" s="113">
        <v>63.6</v>
      </c>
      <c r="C95" s="379">
        <v>63.6</v>
      </c>
      <c r="D95" s="380">
        <f t="shared" si="21"/>
        <v>0</v>
      </c>
      <c r="E95" s="381">
        <f t="shared" si="22"/>
        <v>1</v>
      </c>
      <c r="F95" s="113">
        <v>66.099999999999994</v>
      </c>
      <c r="G95" s="256">
        <v>66.099999999999994</v>
      </c>
      <c r="H95" s="256">
        <f t="shared" si="23"/>
        <v>0</v>
      </c>
      <c r="I95" s="252">
        <f t="shared" si="24"/>
        <v>-2.4999999999999929</v>
      </c>
      <c r="J95" s="110">
        <f t="shared" si="25"/>
        <v>0.96217851739788207</v>
      </c>
      <c r="K95" s="111">
        <v>65.67</v>
      </c>
      <c r="L95" s="396">
        <f t="shared" si="26"/>
        <v>-2.0700000000000003</v>
      </c>
      <c r="M95" s="397">
        <f t="shared" si="27"/>
        <v>0.968478757423481</v>
      </c>
      <c r="N95" s="102"/>
    </row>
    <row r="96" spans="1:14" ht="18" customHeight="1">
      <c r="A96" s="3" t="s">
        <v>21</v>
      </c>
      <c r="B96" s="99">
        <v>0.1</v>
      </c>
      <c r="C96" s="385">
        <v>0.1</v>
      </c>
      <c r="D96" s="386">
        <f t="shared" si="21"/>
        <v>0</v>
      </c>
      <c r="E96" s="387">
        <f t="shared" si="22"/>
        <v>1</v>
      </c>
      <c r="F96" s="99">
        <v>0.1</v>
      </c>
      <c r="G96" s="196">
        <v>0.1</v>
      </c>
      <c r="H96" s="196">
        <f t="shared" si="23"/>
        <v>0</v>
      </c>
      <c r="I96" s="372">
        <f t="shared" si="24"/>
        <v>0</v>
      </c>
      <c r="J96" s="7">
        <f t="shared" si="25"/>
        <v>1</v>
      </c>
      <c r="K96" s="104">
        <v>0.2</v>
      </c>
      <c r="L96" s="70">
        <f t="shared" si="26"/>
        <v>-0.1</v>
      </c>
      <c r="M96" s="400">
        <f t="shared" si="27"/>
        <v>0.5</v>
      </c>
    </row>
    <row r="97" spans="1:14" ht="18" customHeight="1">
      <c r="A97" s="3" t="s">
        <v>22</v>
      </c>
      <c r="B97" s="99">
        <v>4.5</v>
      </c>
      <c r="C97" s="385">
        <v>4.5</v>
      </c>
      <c r="D97" s="386">
        <f t="shared" si="21"/>
        <v>0</v>
      </c>
      <c r="E97" s="387">
        <f t="shared" si="22"/>
        <v>1</v>
      </c>
      <c r="F97" s="99">
        <v>4.5</v>
      </c>
      <c r="G97" s="196">
        <v>4.5</v>
      </c>
      <c r="H97" s="196">
        <f t="shared" si="23"/>
        <v>0</v>
      </c>
      <c r="I97" s="372">
        <f t="shared" si="24"/>
        <v>0</v>
      </c>
      <c r="J97" s="7">
        <f t="shared" si="25"/>
        <v>1</v>
      </c>
      <c r="K97" s="104">
        <v>3.8</v>
      </c>
      <c r="L97" s="70">
        <f t="shared" si="26"/>
        <v>0.70000000000000018</v>
      </c>
      <c r="M97" s="400">
        <f t="shared" si="27"/>
        <v>1.1842105263157896</v>
      </c>
    </row>
    <row r="98" spans="1:14" ht="18" customHeight="1">
      <c r="A98" s="3" t="s">
        <v>23</v>
      </c>
      <c r="B98" s="99">
        <v>3.5</v>
      </c>
      <c r="C98" s="385">
        <v>3.5</v>
      </c>
      <c r="D98" s="386">
        <f t="shared" si="21"/>
        <v>0</v>
      </c>
      <c r="E98" s="387">
        <f t="shared" si="22"/>
        <v>1</v>
      </c>
      <c r="F98" s="99">
        <v>5</v>
      </c>
      <c r="G98" s="196">
        <v>5</v>
      </c>
      <c r="H98" s="196">
        <f t="shared" si="23"/>
        <v>0</v>
      </c>
      <c r="I98" s="372">
        <f t="shared" si="24"/>
        <v>-1.5</v>
      </c>
      <c r="J98" s="7">
        <f t="shared" si="25"/>
        <v>0.7</v>
      </c>
      <c r="K98" s="104">
        <v>2.67</v>
      </c>
      <c r="L98" s="70">
        <f t="shared" si="26"/>
        <v>0.83000000000000007</v>
      </c>
      <c r="M98" s="400">
        <f t="shared" si="27"/>
        <v>1.3108614232209739</v>
      </c>
    </row>
    <row r="99" spans="1:14" ht="18" customHeight="1">
      <c r="A99" s="34" t="s">
        <v>55</v>
      </c>
      <c r="B99" s="81">
        <v>55.5</v>
      </c>
      <c r="C99" s="388">
        <v>55.5</v>
      </c>
      <c r="D99" s="389">
        <f t="shared" si="21"/>
        <v>0</v>
      </c>
      <c r="E99" s="390">
        <f t="shared" si="22"/>
        <v>1</v>
      </c>
      <c r="F99" s="81">
        <v>56.5</v>
      </c>
      <c r="G99" s="200">
        <v>56.5</v>
      </c>
      <c r="H99" s="200">
        <f t="shared" si="23"/>
        <v>0</v>
      </c>
      <c r="I99" s="373">
        <f t="shared" si="24"/>
        <v>-1</v>
      </c>
      <c r="J99" s="22">
        <f t="shared" si="25"/>
        <v>0.98230088495575218</v>
      </c>
      <c r="K99" s="107">
        <v>59</v>
      </c>
      <c r="L99" s="401">
        <f t="shared" si="26"/>
        <v>-3.5</v>
      </c>
      <c r="M99" s="402">
        <f t="shared" si="27"/>
        <v>0.94067796610169496</v>
      </c>
    </row>
    <row r="100" spans="1:14" ht="18" customHeight="1">
      <c r="A100" s="102" t="s">
        <v>24</v>
      </c>
      <c r="B100" s="113">
        <v>29.58</v>
      </c>
      <c r="C100" s="379">
        <v>29.58</v>
      </c>
      <c r="D100" s="380">
        <f t="shared" si="21"/>
        <v>0</v>
      </c>
      <c r="E100" s="381">
        <f t="shared" si="22"/>
        <v>1</v>
      </c>
      <c r="F100" s="113">
        <v>35.32</v>
      </c>
      <c r="G100" s="256">
        <v>35.32</v>
      </c>
      <c r="H100" s="256">
        <f t="shared" si="23"/>
        <v>0</v>
      </c>
      <c r="I100" s="252">
        <f t="shared" si="24"/>
        <v>-5.740000000000002</v>
      </c>
      <c r="J100" s="110">
        <f t="shared" si="25"/>
        <v>0.83748584371460921</v>
      </c>
      <c r="K100" s="111">
        <v>27.86</v>
      </c>
      <c r="L100" s="396">
        <f t="shared" si="26"/>
        <v>1.7199999999999989</v>
      </c>
      <c r="M100" s="397">
        <f t="shared" si="27"/>
        <v>1.0617372577171571</v>
      </c>
      <c r="N100" s="102"/>
    </row>
    <row r="101" spans="1:14" ht="18" customHeight="1">
      <c r="A101" s="3" t="s">
        <v>25</v>
      </c>
      <c r="B101" s="99">
        <v>0.5</v>
      </c>
      <c r="C101" s="385">
        <v>0.5</v>
      </c>
      <c r="D101" s="386">
        <f t="shared" si="21"/>
        <v>0</v>
      </c>
      <c r="E101" s="387">
        <f t="shared" si="22"/>
        <v>1</v>
      </c>
      <c r="F101" s="99">
        <v>0.8</v>
      </c>
      <c r="G101" s="196">
        <v>0.8</v>
      </c>
      <c r="H101" s="196">
        <f t="shared" si="23"/>
        <v>0</v>
      </c>
      <c r="I101" s="372">
        <f t="shared" si="24"/>
        <v>-0.30000000000000004</v>
      </c>
      <c r="J101" s="7">
        <f t="shared" si="25"/>
        <v>0.625</v>
      </c>
      <c r="K101" s="104">
        <v>0.5</v>
      </c>
      <c r="L101" s="70">
        <f t="shared" si="26"/>
        <v>0</v>
      </c>
      <c r="M101" s="400">
        <f t="shared" si="27"/>
        <v>1</v>
      </c>
    </row>
    <row r="102" spans="1:14" s="102" customFormat="1" ht="18" customHeight="1">
      <c r="A102" s="3" t="s">
        <v>26</v>
      </c>
      <c r="B102" s="99">
        <v>13</v>
      </c>
      <c r="C102" s="385">
        <v>13</v>
      </c>
      <c r="D102" s="386">
        <f t="shared" si="21"/>
        <v>0</v>
      </c>
      <c r="E102" s="387">
        <f t="shared" si="22"/>
        <v>1</v>
      </c>
      <c r="F102" s="99">
        <v>16.5</v>
      </c>
      <c r="G102" s="196">
        <v>16.5</v>
      </c>
      <c r="H102" s="196">
        <f t="shared" si="23"/>
        <v>0</v>
      </c>
      <c r="I102" s="372">
        <f t="shared" si="24"/>
        <v>-3.5</v>
      </c>
      <c r="J102" s="7">
        <f t="shared" si="25"/>
        <v>0.78787878787878785</v>
      </c>
      <c r="K102" s="104">
        <v>10.5</v>
      </c>
      <c r="L102" s="70">
        <f t="shared" si="26"/>
        <v>2.5</v>
      </c>
      <c r="M102" s="400">
        <f t="shared" si="27"/>
        <v>1.2380952380952381</v>
      </c>
      <c r="N102"/>
    </row>
    <row r="103" spans="1:14" ht="18" customHeight="1">
      <c r="A103" s="576" t="s">
        <v>111</v>
      </c>
      <c r="B103" s="585">
        <f>B92-B102</f>
        <v>126.12</v>
      </c>
      <c r="C103" s="596">
        <v>125.53999999999999</v>
      </c>
      <c r="D103" s="586">
        <f t="shared" si="21"/>
        <v>0.58000000000001251</v>
      </c>
      <c r="E103" s="578">
        <f t="shared" si="22"/>
        <v>1.0046200414210611</v>
      </c>
      <c r="F103" s="585">
        <f>F92-F102</f>
        <v>130.76</v>
      </c>
      <c r="G103" s="588">
        <v>131.02000000000001</v>
      </c>
      <c r="H103" s="590">
        <f t="shared" si="23"/>
        <v>-0.26000000000001933</v>
      </c>
      <c r="I103" s="588">
        <f t="shared" si="24"/>
        <v>-4.6399999999999864</v>
      </c>
      <c r="J103" s="581">
        <f t="shared" si="25"/>
        <v>0.96451514224533508</v>
      </c>
      <c r="K103" s="601">
        <f>K92-K102</f>
        <v>126.00999999999999</v>
      </c>
      <c r="L103" s="599">
        <f>K103</f>
        <v>126.00999999999999</v>
      </c>
      <c r="M103" s="583">
        <f t="shared" si="27"/>
        <v>1.0008729465915405</v>
      </c>
      <c r="N103" s="576"/>
    </row>
    <row r="104" spans="1:14" ht="18" customHeight="1">
      <c r="A104" s="593" t="s">
        <v>112</v>
      </c>
      <c r="B104" s="577">
        <f>B102/B92</f>
        <v>9.3444508338125357E-2</v>
      </c>
      <c r="C104" s="600">
        <v>9.3835715316875998E-2</v>
      </c>
      <c r="D104" s="578">
        <f t="shared" si="21"/>
        <v>-3.9120697875064114E-4</v>
      </c>
      <c r="E104" s="578">
        <f t="shared" si="22"/>
        <v>0.99583093732029893</v>
      </c>
      <c r="F104" s="577">
        <f>F102/F92</f>
        <v>0.1120467200869211</v>
      </c>
      <c r="G104" s="579">
        <v>0.11184924078091106</v>
      </c>
      <c r="H104" s="580">
        <f t="shared" si="23"/>
        <v>1.9747930601003716E-4</v>
      </c>
      <c r="I104" s="579">
        <f t="shared" si="24"/>
        <v>-1.8602211748795741E-2</v>
      </c>
      <c r="J104" s="581">
        <f t="shared" si="25"/>
        <v>0.8339780786589297</v>
      </c>
      <c r="K104" s="602">
        <f>K102/K92</f>
        <v>7.691744194564501E-2</v>
      </c>
      <c r="L104" s="582">
        <f>K104</f>
        <v>7.691744194564501E-2</v>
      </c>
      <c r="M104" s="583">
        <f t="shared" si="27"/>
        <v>1.2148676031654755</v>
      </c>
      <c r="N104" s="593"/>
    </row>
    <row r="105" spans="1:14" s="85" customFormat="1" ht="18" customHeight="1">
      <c r="A105" s="3" t="s">
        <v>27</v>
      </c>
      <c r="B105" s="99">
        <v>4.92</v>
      </c>
      <c r="C105" s="385">
        <v>4.92</v>
      </c>
      <c r="D105" s="386">
        <f t="shared" si="21"/>
        <v>0</v>
      </c>
      <c r="E105" s="387">
        <f t="shared" si="22"/>
        <v>1</v>
      </c>
      <c r="F105" s="99">
        <v>4.95</v>
      </c>
      <c r="G105" s="196">
        <v>4.95</v>
      </c>
      <c r="H105" s="196">
        <f t="shared" si="23"/>
        <v>0</v>
      </c>
      <c r="I105" s="372">
        <f t="shared" si="24"/>
        <v>-3.0000000000000249E-2</v>
      </c>
      <c r="J105" s="7">
        <f t="shared" si="25"/>
        <v>0.9939393939393939</v>
      </c>
      <c r="K105" s="104">
        <v>4.8499999999999996</v>
      </c>
      <c r="L105" s="70">
        <f t="shared" si="26"/>
        <v>7.0000000000000284E-2</v>
      </c>
      <c r="M105" s="400">
        <f t="shared" si="27"/>
        <v>1.0144329896907216</v>
      </c>
      <c r="N105"/>
    </row>
    <row r="106" spans="1:14" s="611" customFormat="1" ht="18" customHeight="1">
      <c r="A106" s="3" t="s">
        <v>28</v>
      </c>
      <c r="B106" s="99">
        <v>2.1800000000000002</v>
      </c>
      <c r="C106" s="385">
        <v>2.1800000000000002</v>
      </c>
      <c r="D106" s="386">
        <f t="shared" si="21"/>
        <v>0</v>
      </c>
      <c r="E106" s="387">
        <f t="shared" si="22"/>
        <v>1</v>
      </c>
      <c r="F106" s="99">
        <v>2.2799999999999998</v>
      </c>
      <c r="G106" s="196">
        <v>2.2799999999999998</v>
      </c>
      <c r="H106" s="196">
        <f t="shared" si="23"/>
        <v>0</v>
      </c>
      <c r="I106" s="372">
        <f t="shared" si="24"/>
        <v>-9.9999999999999645E-2</v>
      </c>
      <c r="J106" s="7">
        <f t="shared" si="25"/>
        <v>0.95614035087719318</v>
      </c>
      <c r="K106" s="104">
        <v>2.2799999999999998</v>
      </c>
      <c r="L106" s="70">
        <f t="shared" si="26"/>
        <v>-9.9999999999999645E-2</v>
      </c>
      <c r="M106" s="400">
        <f t="shared" si="27"/>
        <v>0.95614035087719318</v>
      </c>
      <c r="N106"/>
    </row>
    <row r="107" spans="1:14" ht="18" customHeight="1">
      <c r="A107" s="3" t="s">
        <v>29</v>
      </c>
      <c r="B107" s="99">
        <v>0.9</v>
      </c>
      <c r="C107" s="385">
        <v>0.9</v>
      </c>
      <c r="D107" s="386">
        <f t="shared" si="21"/>
        <v>0</v>
      </c>
      <c r="E107" s="387">
        <f t="shared" si="22"/>
        <v>1</v>
      </c>
      <c r="F107" s="99">
        <v>0.8</v>
      </c>
      <c r="G107" s="196">
        <v>0.8</v>
      </c>
      <c r="H107" s="196">
        <f t="shared" si="23"/>
        <v>0</v>
      </c>
      <c r="I107" s="372">
        <f t="shared" si="24"/>
        <v>9.9999999999999978E-2</v>
      </c>
      <c r="J107" s="7">
        <f t="shared" si="25"/>
        <v>1.125</v>
      </c>
      <c r="K107" s="104">
        <v>0.8</v>
      </c>
      <c r="L107" s="70">
        <f t="shared" si="26"/>
        <v>9.9999999999999978E-2</v>
      </c>
      <c r="M107" s="400">
        <f t="shared" si="27"/>
        <v>1.125</v>
      </c>
    </row>
    <row r="108" spans="1:14" ht="18" customHeight="1">
      <c r="A108" s="98" t="s">
        <v>30</v>
      </c>
      <c r="B108" s="99">
        <v>7.09</v>
      </c>
      <c r="C108" s="385">
        <v>7.09</v>
      </c>
      <c r="D108" s="386">
        <f t="shared" si="21"/>
        <v>0</v>
      </c>
      <c r="E108" s="387">
        <f t="shared" si="22"/>
        <v>1</v>
      </c>
      <c r="F108" s="99">
        <v>8.7899999999999991</v>
      </c>
      <c r="G108" s="196">
        <v>8.7899999999999991</v>
      </c>
      <c r="H108" s="196">
        <f t="shared" si="23"/>
        <v>0</v>
      </c>
      <c r="I108" s="372">
        <f t="shared" si="24"/>
        <v>-1.6999999999999993</v>
      </c>
      <c r="J108" s="24">
        <f t="shared" si="25"/>
        <v>0.80659840728100118</v>
      </c>
      <c r="K108" s="104">
        <v>8.0399999999999991</v>
      </c>
      <c r="L108" s="70">
        <f t="shared" si="26"/>
        <v>-0.94999999999999929</v>
      </c>
      <c r="M108" s="400">
        <f t="shared" si="27"/>
        <v>0.88184079601990062</v>
      </c>
    </row>
    <row r="109" spans="1:14" ht="18" customHeight="1">
      <c r="A109" s="34" t="s">
        <v>31</v>
      </c>
      <c r="B109" s="81">
        <v>5</v>
      </c>
      <c r="C109" s="388">
        <v>5</v>
      </c>
      <c r="D109" s="389">
        <f t="shared" si="21"/>
        <v>0</v>
      </c>
      <c r="E109" s="390">
        <f t="shared" si="22"/>
        <v>1</v>
      </c>
      <c r="F109" s="81">
        <v>4.7</v>
      </c>
      <c r="G109" s="200">
        <v>4.7</v>
      </c>
      <c r="H109" s="200">
        <f t="shared" si="23"/>
        <v>0</v>
      </c>
      <c r="I109" s="373">
        <f t="shared" si="24"/>
        <v>0.29999999999999982</v>
      </c>
      <c r="J109" s="22">
        <f t="shared" si="25"/>
        <v>1.0638297872340425</v>
      </c>
      <c r="K109" s="107">
        <v>4.2</v>
      </c>
      <c r="L109" s="401">
        <f t="shared" si="26"/>
        <v>0.79999999999999982</v>
      </c>
      <c r="M109" s="402">
        <f t="shared" si="27"/>
        <v>1.1904761904761905</v>
      </c>
    </row>
    <row r="110" spans="1:14" s="193" customFormat="1" ht="18" customHeight="1">
      <c r="A110" s="102" t="s">
        <v>32</v>
      </c>
      <c r="B110" s="113">
        <v>28.6</v>
      </c>
      <c r="C110" s="379">
        <v>28.1</v>
      </c>
      <c r="D110" s="380">
        <f t="shared" si="21"/>
        <v>0.5</v>
      </c>
      <c r="E110" s="381">
        <f t="shared" si="22"/>
        <v>1.0177935943060499</v>
      </c>
      <c r="F110" s="113">
        <v>28.05</v>
      </c>
      <c r="G110" s="256">
        <v>28.45</v>
      </c>
      <c r="H110" s="256">
        <f t="shared" si="23"/>
        <v>-0.39999999999999858</v>
      </c>
      <c r="I110" s="252">
        <f t="shared" si="24"/>
        <v>0.55000000000000071</v>
      </c>
      <c r="J110" s="110">
        <f t="shared" si="25"/>
        <v>1.0196078431372548</v>
      </c>
      <c r="K110" s="111">
        <v>26.74</v>
      </c>
      <c r="L110" s="396">
        <f t="shared" si="26"/>
        <v>1.860000000000003</v>
      </c>
      <c r="M110" s="397">
        <f t="shared" si="27"/>
        <v>1.0695587135377713</v>
      </c>
      <c r="N110" s="102"/>
    </row>
    <row r="111" spans="1:14" ht="18" customHeight="1">
      <c r="A111" s="3" t="s">
        <v>33</v>
      </c>
      <c r="B111" s="99">
        <v>17</v>
      </c>
      <c r="C111" s="385">
        <v>16.5</v>
      </c>
      <c r="D111" s="386">
        <f t="shared" si="21"/>
        <v>0.5</v>
      </c>
      <c r="E111" s="387">
        <f t="shared" si="22"/>
        <v>1.0303030303030303</v>
      </c>
      <c r="F111" s="99">
        <v>17</v>
      </c>
      <c r="G111" s="196">
        <v>17</v>
      </c>
      <c r="H111" s="196">
        <f t="shared" si="23"/>
        <v>0</v>
      </c>
      <c r="I111" s="372">
        <f t="shared" si="24"/>
        <v>0</v>
      </c>
      <c r="J111" s="7">
        <f t="shared" si="25"/>
        <v>1</v>
      </c>
      <c r="K111" s="104">
        <v>14</v>
      </c>
      <c r="L111" s="70">
        <f t="shared" si="26"/>
        <v>3</v>
      </c>
      <c r="M111" s="400">
        <f t="shared" si="27"/>
        <v>1.2142857142857142</v>
      </c>
    </row>
    <row r="112" spans="1:14" s="102" customFormat="1" ht="18" customHeight="1">
      <c r="A112" s="3" t="s">
        <v>34</v>
      </c>
      <c r="B112" s="99">
        <v>2.1</v>
      </c>
      <c r="C112" s="385">
        <v>2.1</v>
      </c>
      <c r="D112" s="386">
        <f t="shared" si="21"/>
        <v>0</v>
      </c>
      <c r="E112" s="387">
        <f t="shared" si="22"/>
        <v>1</v>
      </c>
      <c r="F112" s="99">
        <v>2.1</v>
      </c>
      <c r="G112" s="196">
        <v>2.1</v>
      </c>
      <c r="H112" s="196">
        <f t="shared" si="23"/>
        <v>0</v>
      </c>
      <c r="I112" s="372">
        <f t="shared" si="24"/>
        <v>0</v>
      </c>
      <c r="J112" s="7">
        <f t="shared" si="25"/>
        <v>1</v>
      </c>
      <c r="K112" s="104">
        <v>2.1</v>
      </c>
      <c r="L112" s="70">
        <f t="shared" si="26"/>
        <v>0</v>
      </c>
      <c r="M112" s="400">
        <f t="shared" si="27"/>
        <v>1</v>
      </c>
      <c r="N112"/>
    </row>
    <row r="113" spans="1:14" s="103" customFormat="1" ht="18" customHeight="1">
      <c r="A113" s="98" t="s">
        <v>35</v>
      </c>
      <c r="B113" s="99">
        <v>3.9</v>
      </c>
      <c r="C113" s="385">
        <v>3.9</v>
      </c>
      <c r="D113" s="386">
        <f t="shared" si="21"/>
        <v>0</v>
      </c>
      <c r="E113" s="387">
        <f t="shared" si="22"/>
        <v>1</v>
      </c>
      <c r="F113" s="99">
        <v>3.6</v>
      </c>
      <c r="G113" s="196">
        <v>4</v>
      </c>
      <c r="H113" s="196">
        <f t="shared" si="23"/>
        <v>-0.39999999999999991</v>
      </c>
      <c r="I113" s="372">
        <f t="shared" si="24"/>
        <v>0.29999999999999982</v>
      </c>
      <c r="J113" s="24">
        <f t="shared" si="25"/>
        <v>1.0833333333333333</v>
      </c>
      <c r="K113" s="104">
        <v>5.0999999999999996</v>
      </c>
      <c r="L113" s="70">
        <f t="shared" si="26"/>
        <v>-1.1999999999999997</v>
      </c>
      <c r="M113" s="400">
        <f t="shared" si="27"/>
        <v>0.76470588235294124</v>
      </c>
      <c r="N113" s="85"/>
    </row>
    <row r="114" spans="1:14" s="103" customFormat="1" ht="18" customHeight="1">
      <c r="A114" s="603" t="s">
        <v>96</v>
      </c>
      <c r="B114" s="612">
        <f>B110-B111-B112-B113</f>
        <v>5.6000000000000014</v>
      </c>
      <c r="C114" s="613">
        <v>5.6000000000000014</v>
      </c>
      <c r="D114" s="614">
        <f t="shared" si="21"/>
        <v>0</v>
      </c>
      <c r="E114" s="606">
        <f t="shared" si="22"/>
        <v>1</v>
      </c>
      <c r="F114" s="612">
        <f>F110-F111-F112-F113</f>
        <v>5.3500000000000014</v>
      </c>
      <c r="G114" s="615">
        <v>5.35</v>
      </c>
      <c r="H114" s="616">
        <f t="shared" si="23"/>
        <v>0</v>
      </c>
      <c r="I114" s="615">
        <f t="shared" si="24"/>
        <v>0.25</v>
      </c>
      <c r="J114" s="608">
        <f t="shared" si="25"/>
        <v>1.0467289719626167</v>
      </c>
      <c r="K114" s="612">
        <f>K110-K111-K112-K113</f>
        <v>5.5399999999999991</v>
      </c>
      <c r="L114" s="617">
        <f t="shared" si="26"/>
        <v>6.0000000000002274E-2</v>
      </c>
      <c r="M114" s="610">
        <f t="shared" si="27"/>
        <v>1.0108303249097477</v>
      </c>
      <c r="N114" s="611"/>
    </row>
    <row r="115" spans="1:14" s="102" customFormat="1" ht="18" customHeight="1">
      <c r="A115"/>
      <c r="B115"/>
      <c r="C115"/>
      <c r="D115"/>
      <c r="E115" s="305"/>
      <c r="F115"/>
      <c r="G115"/>
      <c r="H115"/>
      <c r="I115"/>
      <c r="J115" s="305"/>
      <c r="K115"/>
      <c r="L115"/>
      <c r="M115" s="305"/>
      <c r="N115"/>
    </row>
    <row r="116" spans="1:14" ht="18" customHeight="1">
      <c r="A116" s="2" t="s">
        <v>261</v>
      </c>
    </row>
    <row r="117" spans="1:14" ht="18" customHeight="1">
      <c r="A117" s="21"/>
      <c r="B117" s="21"/>
      <c r="C117" s="21"/>
      <c r="D117" s="21"/>
      <c r="E117" s="306"/>
      <c r="F117" s="21"/>
      <c r="G117" s="21"/>
      <c r="H117" s="21"/>
      <c r="I117" s="21"/>
      <c r="J117" s="306"/>
      <c r="K117" s="21"/>
      <c r="L117" s="21"/>
      <c r="M117" s="306"/>
    </row>
    <row r="118" spans="1:14" ht="60" customHeight="1">
      <c r="A118" s="118" t="s">
        <v>58</v>
      </c>
      <c r="B118" s="334" t="s">
        <v>281</v>
      </c>
      <c r="C118" s="374" t="s">
        <v>309</v>
      </c>
      <c r="D118" s="375" t="s">
        <v>310</v>
      </c>
      <c r="E118" s="649" t="s">
        <v>311</v>
      </c>
      <c r="F118" s="334" t="s">
        <v>282</v>
      </c>
      <c r="G118" s="120" t="s">
        <v>312</v>
      </c>
      <c r="H118" s="255" t="s">
        <v>313</v>
      </c>
      <c r="I118" s="371" t="s">
        <v>262</v>
      </c>
      <c r="J118" s="307" t="s">
        <v>263</v>
      </c>
      <c r="K118" s="334" t="s">
        <v>170</v>
      </c>
      <c r="L118" s="391" t="s">
        <v>171</v>
      </c>
      <c r="M118" s="653" t="s">
        <v>159</v>
      </c>
      <c r="N118" s="193"/>
    </row>
    <row r="119" spans="1:14" ht="18" customHeight="1">
      <c r="A119" s="10"/>
      <c r="B119" s="335" t="s">
        <v>16</v>
      </c>
      <c r="C119" s="20" t="s">
        <v>16</v>
      </c>
      <c r="D119" s="377" t="s">
        <v>16</v>
      </c>
      <c r="E119" s="650" t="s">
        <v>1</v>
      </c>
      <c r="F119" s="337" t="s">
        <v>16</v>
      </c>
      <c r="G119" s="27" t="s">
        <v>16</v>
      </c>
      <c r="H119" s="6" t="s">
        <v>16</v>
      </c>
      <c r="I119" s="27" t="s">
        <v>16</v>
      </c>
      <c r="J119" s="308" t="s">
        <v>1</v>
      </c>
      <c r="K119" s="335" t="s">
        <v>16</v>
      </c>
      <c r="L119" s="16" t="s">
        <v>16</v>
      </c>
      <c r="M119" s="654" t="s">
        <v>1</v>
      </c>
    </row>
    <row r="120" spans="1:14" s="102" customFormat="1" ht="18" customHeight="1">
      <c r="A120" s="102" t="s">
        <v>17</v>
      </c>
      <c r="B120" s="108">
        <v>734.77</v>
      </c>
      <c r="C120" s="379">
        <v>734.89</v>
      </c>
      <c r="D120" s="380">
        <f>B120-C120</f>
        <v>-0.12000000000000455</v>
      </c>
      <c r="E120" s="381">
        <f>B120/C120</f>
        <v>0.99983671025595666</v>
      </c>
      <c r="F120" s="108">
        <v>740.25</v>
      </c>
      <c r="G120" s="251">
        <v>740.16</v>
      </c>
      <c r="H120" s="256">
        <f>F120-G120</f>
        <v>9.0000000000031832E-2</v>
      </c>
      <c r="I120" s="252">
        <f>B120-F120</f>
        <v>-5.4800000000000182</v>
      </c>
      <c r="J120" s="110">
        <f>B120/F120</f>
        <v>0.99259709557581899</v>
      </c>
      <c r="K120" s="111">
        <v>712.02</v>
      </c>
      <c r="L120" s="396">
        <f>B120-K120</f>
        <v>22.75</v>
      </c>
      <c r="M120" s="397">
        <f>B120/K120</f>
        <v>1.0319513496811887</v>
      </c>
      <c r="N120" s="103"/>
    </row>
    <row r="121" spans="1:14" ht="18" customHeight="1">
      <c r="A121" s="102" t="s">
        <v>18</v>
      </c>
      <c r="B121" s="113">
        <v>32.409999999999997</v>
      </c>
      <c r="C121" s="379">
        <v>32.409999999999997</v>
      </c>
      <c r="D121" s="380">
        <f t="shared" ref="D121:D142" si="28">B121-C121</f>
        <v>0</v>
      </c>
      <c r="E121" s="381">
        <f t="shared" ref="E121:E142" si="29">B121/C121</f>
        <v>1</v>
      </c>
      <c r="F121" s="113">
        <v>32.82</v>
      </c>
      <c r="G121" s="252">
        <v>32.82</v>
      </c>
      <c r="H121" s="256">
        <f t="shared" ref="H121:H142" si="30">F121-G121</f>
        <v>0</v>
      </c>
      <c r="I121" s="252">
        <f t="shared" ref="I121:I142" si="31">B121-F121</f>
        <v>-0.41000000000000369</v>
      </c>
      <c r="J121" s="110">
        <f t="shared" ref="J121:J142" si="32">B121/F121</f>
        <v>0.98750761730652026</v>
      </c>
      <c r="K121" s="111">
        <v>32.020000000000003</v>
      </c>
      <c r="L121" s="396">
        <f t="shared" ref="L121:L142" si="33">B121-K121</f>
        <v>0.38999999999999346</v>
      </c>
      <c r="M121" s="397">
        <f t="shared" ref="M121:M142" si="34">B121/K121</f>
        <v>1.0121798875702683</v>
      </c>
      <c r="N121" s="103"/>
    </row>
    <row r="122" spans="1:14" ht="18" customHeight="1">
      <c r="A122" s="365" t="s">
        <v>19</v>
      </c>
      <c r="B122" s="366">
        <v>702.35</v>
      </c>
      <c r="C122" s="382">
        <v>702.48</v>
      </c>
      <c r="D122" s="383">
        <f t="shared" si="28"/>
        <v>-0.12999999999999545</v>
      </c>
      <c r="E122" s="384">
        <f t="shared" si="29"/>
        <v>0.99981494135064342</v>
      </c>
      <c r="F122" s="366">
        <v>707.42</v>
      </c>
      <c r="G122" s="367">
        <v>707.34</v>
      </c>
      <c r="H122" s="368">
        <f t="shared" si="30"/>
        <v>7.999999999992724E-2</v>
      </c>
      <c r="I122" s="367">
        <f t="shared" si="31"/>
        <v>-5.0699999999999363</v>
      </c>
      <c r="J122" s="369">
        <f t="shared" si="32"/>
        <v>0.99283311187130707</v>
      </c>
      <c r="K122" s="370">
        <v>680</v>
      </c>
      <c r="L122" s="398">
        <f t="shared" si="33"/>
        <v>22.350000000000023</v>
      </c>
      <c r="M122" s="399">
        <f t="shared" si="34"/>
        <v>1.0328676470588236</v>
      </c>
      <c r="N122" s="103"/>
    </row>
    <row r="123" spans="1:14" ht="18" customHeight="1">
      <c r="A123" s="102" t="s">
        <v>20</v>
      </c>
      <c r="B123" s="113">
        <v>150.05000000000001</v>
      </c>
      <c r="C123" s="379">
        <v>150.05000000000001</v>
      </c>
      <c r="D123" s="380">
        <f t="shared" si="28"/>
        <v>0</v>
      </c>
      <c r="E123" s="381">
        <f t="shared" si="29"/>
        <v>1</v>
      </c>
      <c r="F123" s="113">
        <v>152.56</v>
      </c>
      <c r="G123" s="252">
        <v>152.56</v>
      </c>
      <c r="H123" s="256">
        <f t="shared" si="30"/>
        <v>0</v>
      </c>
      <c r="I123" s="252">
        <f t="shared" si="31"/>
        <v>-2.5099999999999909</v>
      </c>
      <c r="J123" s="110">
        <f t="shared" si="32"/>
        <v>0.98354745673833255</v>
      </c>
      <c r="K123" s="111">
        <v>150.84</v>
      </c>
      <c r="L123" s="396">
        <f t="shared" si="33"/>
        <v>-0.78999999999999204</v>
      </c>
      <c r="M123" s="397">
        <f t="shared" si="34"/>
        <v>0.99476266242376032</v>
      </c>
      <c r="N123" s="102"/>
    </row>
    <row r="124" spans="1:14" ht="18" customHeight="1">
      <c r="A124" s="3" t="s">
        <v>21</v>
      </c>
      <c r="B124" s="99">
        <v>6</v>
      </c>
      <c r="C124" s="385">
        <v>6</v>
      </c>
      <c r="D124" s="386">
        <f t="shared" si="28"/>
        <v>0</v>
      </c>
      <c r="E124" s="387">
        <f t="shared" si="29"/>
        <v>1</v>
      </c>
      <c r="F124" s="99">
        <v>5.9</v>
      </c>
      <c r="G124" s="253">
        <v>5.9</v>
      </c>
      <c r="H124" s="196">
        <f t="shared" si="30"/>
        <v>0</v>
      </c>
      <c r="I124" s="372">
        <f t="shared" si="31"/>
        <v>9.9999999999999645E-2</v>
      </c>
      <c r="J124" s="7">
        <f t="shared" si="32"/>
        <v>1.0169491525423728</v>
      </c>
      <c r="K124" s="104">
        <v>5.9</v>
      </c>
      <c r="L124" s="70">
        <f t="shared" si="33"/>
        <v>9.9999999999999645E-2</v>
      </c>
      <c r="M124" s="400">
        <f t="shared" si="34"/>
        <v>1.0169491525423728</v>
      </c>
    </row>
    <row r="125" spans="1:14" ht="18" customHeight="1">
      <c r="A125" s="3" t="s">
        <v>22</v>
      </c>
      <c r="B125" s="99">
        <v>8</v>
      </c>
      <c r="C125" s="385">
        <v>8</v>
      </c>
      <c r="D125" s="386">
        <f t="shared" si="28"/>
        <v>0</v>
      </c>
      <c r="E125" s="387">
        <f t="shared" si="29"/>
        <v>1</v>
      </c>
      <c r="F125" s="99">
        <v>7.96</v>
      </c>
      <c r="G125" s="253">
        <v>7.96</v>
      </c>
      <c r="H125" s="196">
        <f t="shared" si="30"/>
        <v>0</v>
      </c>
      <c r="I125" s="372">
        <f t="shared" si="31"/>
        <v>4.0000000000000036E-2</v>
      </c>
      <c r="J125" s="7">
        <f t="shared" si="32"/>
        <v>1.0050251256281406</v>
      </c>
      <c r="K125" s="104">
        <v>7.23</v>
      </c>
      <c r="L125" s="70">
        <f t="shared" si="33"/>
        <v>0.76999999999999957</v>
      </c>
      <c r="M125" s="400">
        <f t="shared" si="34"/>
        <v>1.1065006915629321</v>
      </c>
    </row>
    <row r="126" spans="1:14" ht="18" customHeight="1">
      <c r="A126" s="3" t="s">
        <v>23</v>
      </c>
      <c r="B126" s="99">
        <v>8.8000000000000007</v>
      </c>
      <c r="C126" s="385">
        <v>8.8000000000000007</v>
      </c>
      <c r="D126" s="386">
        <f t="shared" si="28"/>
        <v>0</v>
      </c>
      <c r="E126" s="387">
        <f t="shared" si="29"/>
        <v>1</v>
      </c>
      <c r="F126" s="99">
        <v>10.199999999999999</v>
      </c>
      <c r="G126" s="253">
        <v>10.199999999999999</v>
      </c>
      <c r="H126" s="196">
        <f t="shared" si="30"/>
        <v>0</v>
      </c>
      <c r="I126" s="372">
        <f t="shared" si="31"/>
        <v>-1.3999999999999986</v>
      </c>
      <c r="J126" s="7">
        <f t="shared" si="32"/>
        <v>0.86274509803921584</v>
      </c>
      <c r="K126" s="104">
        <v>7.86</v>
      </c>
      <c r="L126" s="70">
        <f t="shared" si="33"/>
        <v>0.94000000000000039</v>
      </c>
      <c r="M126" s="400">
        <f t="shared" si="34"/>
        <v>1.1195928753180662</v>
      </c>
    </row>
    <row r="127" spans="1:14" ht="18" customHeight="1">
      <c r="A127" s="34" t="s">
        <v>55</v>
      </c>
      <c r="B127" s="81">
        <v>127.25</v>
      </c>
      <c r="C127" s="388">
        <v>127.25</v>
      </c>
      <c r="D127" s="389">
        <f t="shared" si="28"/>
        <v>0</v>
      </c>
      <c r="E127" s="390">
        <f t="shared" si="29"/>
        <v>1</v>
      </c>
      <c r="F127" s="81">
        <v>128.5</v>
      </c>
      <c r="G127" s="254">
        <v>128.5</v>
      </c>
      <c r="H127" s="200">
        <f t="shared" si="30"/>
        <v>0</v>
      </c>
      <c r="I127" s="373">
        <f t="shared" si="31"/>
        <v>-1.25</v>
      </c>
      <c r="J127" s="22">
        <f t="shared" si="32"/>
        <v>0.99027237354085607</v>
      </c>
      <c r="K127" s="107">
        <v>129.85</v>
      </c>
      <c r="L127" s="401">
        <f t="shared" si="33"/>
        <v>-2.5999999999999943</v>
      </c>
      <c r="M127" s="402">
        <f t="shared" si="34"/>
        <v>0.97997689641894503</v>
      </c>
    </row>
    <row r="128" spans="1:14" s="102" customFormat="1" ht="18" customHeight="1">
      <c r="A128" s="102" t="s">
        <v>24</v>
      </c>
      <c r="B128" s="113">
        <v>275.49</v>
      </c>
      <c r="C128" s="379">
        <v>275.41000000000003</v>
      </c>
      <c r="D128" s="380">
        <f t="shared" si="28"/>
        <v>7.9999999999984084E-2</v>
      </c>
      <c r="E128" s="381">
        <f t="shared" si="29"/>
        <v>1.0002904760175737</v>
      </c>
      <c r="F128" s="113">
        <v>276.86</v>
      </c>
      <c r="G128" s="252">
        <v>276.72000000000003</v>
      </c>
      <c r="H128" s="256">
        <f t="shared" si="30"/>
        <v>0.13999999999998636</v>
      </c>
      <c r="I128" s="252">
        <f t="shared" si="31"/>
        <v>-1.3700000000000045</v>
      </c>
      <c r="J128" s="110">
        <f t="shared" si="32"/>
        <v>0.99505165065376</v>
      </c>
      <c r="K128" s="111">
        <v>264.89999999999998</v>
      </c>
      <c r="L128" s="396">
        <f t="shared" si="33"/>
        <v>10.590000000000032</v>
      </c>
      <c r="M128" s="397">
        <f t="shared" si="34"/>
        <v>1.0399773499433749</v>
      </c>
    </row>
    <row r="129" spans="1:14" ht="18" customHeight="1">
      <c r="A129" s="3" t="s">
        <v>25</v>
      </c>
      <c r="B129" s="99">
        <v>11.7</v>
      </c>
      <c r="C129" s="385">
        <v>11.6</v>
      </c>
      <c r="D129" s="386">
        <f t="shared" si="28"/>
        <v>9.9999999999999645E-2</v>
      </c>
      <c r="E129" s="387">
        <f t="shared" si="29"/>
        <v>1.0086206896551724</v>
      </c>
      <c r="F129" s="99">
        <v>11.9</v>
      </c>
      <c r="G129" s="253">
        <v>11.7</v>
      </c>
      <c r="H129" s="196">
        <f t="shared" si="30"/>
        <v>0.20000000000000107</v>
      </c>
      <c r="I129" s="372">
        <f t="shared" si="31"/>
        <v>-0.20000000000000107</v>
      </c>
      <c r="J129" s="7">
        <f t="shared" si="32"/>
        <v>0.98319327731092432</v>
      </c>
      <c r="K129" s="104">
        <v>11.1</v>
      </c>
      <c r="L129" s="70">
        <f t="shared" si="33"/>
        <v>0.59999999999999964</v>
      </c>
      <c r="M129" s="400">
        <f t="shared" si="34"/>
        <v>1.0540540540540539</v>
      </c>
    </row>
    <row r="130" spans="1:14" ht="18" customHeight="1">
      <c r="A130" s="3" t="s">
        <v>26</v>
      </c>
      <c r="B130" s="99">
        <v>116</v>
      </c>
      <c r="C130" s="385">
        <v>116</v>
      </c>
      <c r="D130" s="386">
        <f t="shared" si="28"/>
        <v>0</v>
      </c>
      <c r="E130" s="387">
        <f t="shared" si="29"/>
        <v>1</v>
      </c>
      <c r="F130" s="99">
        <v>118.5</v>
      </c>
      <c r="G130" s="253">
        <v>118.5</v>
      </c>
      <c r="H130" s="196">
        <f t="shared" si="30"/>
        <v>0</v>
      </c>
      <c r="I130" s="372">
        <f t="shared" si="31"/>
        <v>-2.5</v>
      </c>
      <c r="J130" s="7">
        <f t="shared" si="32"/>
        <v>0.97890295358649793</v>
      </c>
      <c r="K130" s="104">
        <v>112</v>
      </c>
      <c r="L130" s="70">
        <f t="shared" si="33"/>
        <v>4</v>
      </c>
      <c r="M130" s="400">
        <f t="shared" si="34"/>
        <v>1.0357142857142858</v>
      </c>
    </row>
    <row r="131" spans="1:14" s="85" customFormat="1" ht="18" customHeight="1">
      <c r="A131" s="576" t="s">
        <v>113</v>
      </c>
      <c r="B131" s="585">
        <f>B120-B130</f>
        <v>618.77</v>
      </c>
      <c r="C131" s="596">
        <v>618.89</v>
      </c>
      <c r="D131" s="586">
        <f t="shared" si="28"/>
        <v>-0.12000000000000455</v>
      </c>
      <c r="E131" s="578">
        <f t="shared" si="29"/>
        <v>0.99980610447737073</v>
      </c>
      <c r="F131" s="585">
        <f>F120-F130</f>
        <v>621.75</v>
      </c>
      <c r="G131" s="588">
        <v>621.66</v>
      </c>
      <c r="H131" s="590">
        <f t="shared" si="30"/>
        <v>9.0000000000031832E-2</v>
      </c>
      <c r="I131" s="588">
        <f t="shared" si="31"/>
        <v>-2.9800000000000182</v>
      </c>
      <c r="J131" s="581">
        <f t="shared" si="32"/>
        <v>0.9952070767993566</v>
      </c>
      <c r="K131" s="601">
        <f>K120-K130</f>
        <v>600.02</v>
      </c>
      <c r="L131" s="599">
        <f>K131</f>
        <v>600.02</v>
      </c>
      <c r="M131" s="583">
        <f t="shared" si="34"/>
        <v>1.0312489583680544</v>
      </c>
      <c r="N131" s="576"/>
    </row>
    <row r="132" spans="1:14" s="611" customFormat="1" ht="18" customHeight="1">
      <c r="A132" s="593" t="s">
        <v>114</v>
      </c>
      <c r="B132" s="577">
        <f>B130/B120</f>
        <v>0.15787253154048206</v>
      </c>
      <c r="C132" s="600">
        <v>0.15784675257521535</v>
      </c>
      <c r="D132" s="578">
        <f t="shared" si="28"/>
        <v>2.5778965266703979E-5</v>
      </c>
      <c r="E132" s="578">
        <f t="shared" si="29"/>
        <v>1.0001633164119383</v>
      </c>
      <c r="F132" s="577">
        <f>F130/F120</f>
        <v>0.16008105369807499</v>
      </c>
      <c r="G132" s="579">
        <v>0.1601005188067445</v>
      </c>
      <c r="H132" s="580">
        <f t="shared" si="30"/>
        <v>-1.946510866951412E-5</v>
      </c>
      <c r="I132" s="579">
        <f t="shared" si="31"/>
        <v>-2.2085221575929292E-3</v>
      </c>
      <c r="J132" s="581">
        <f t="shared" si="32"/>
        <v>0.98620372550921376</v>
      </c>
      <c r="K132" s="602">
        <f>K130/K120</f>
        <v>0.15729895227662144</v>
      </c>
      <c r="L132" s="582">
        <f>K132</f>
        <v>0.15729895227662144</v>
      </c>
      <c r="M132" s="583">
        <f t="shared" si="34"/>
        <v>1.0036464277451254</v>
      </c>
      <c r="N132" s="593"/>
    </row>
    <row r="133" spans="1:14" ht="18" customHeight="1">
      <c r="A133" s="3" t="s">
        <v>27</v>
      </c>
      <c r="B133" s="99">
        <v>39.979999999999997</v>
      </c>
      <c r="C133" s="385">
        <v>39.99</v>
      </c>
      <c r="D133" s="386">
        <f t="shared" si="28"/>
        <v>-1.0000000000005116E-2</v>
      </c>
      <c r="E133" s="387">
        <f t="shared" si="29"/>
        <v>0.99974993748437091</v>
      </c>
      <c r="F133" s="99">
        <v>39.18</v>
      </c>
      <c r="G133" s="253">
        <v>39.229999999999997</v>
      </c>
      <c r="H133" s="196">
        <f t="shared" si="30"/>
        <v>-4.9999999999997158E-2</v>
      </c>
      <c r="I133" s="372">
        <f t="shared" si="31"/>
        <v>0.79999999999999716</v>
      </c>
      <c r="J133" s="7">
        <f t="shared" si="32"/>
        <v>1.0204185809086268</v>
      </c>
      <c r="K133" s="104">
        <v>37.97</v>
      </c>
      <c r="L133" s="70">
        <f t="shared" si="33"/>
        <v>2.009999999999998</v>
      </c>
      <c r="M133" s="400">
        <f t="shared" si="34"/>
        <v>1.0529365288385566</v>
      </c>
    </row>
    <row r="134" spans="1:14" ht="18" customHeight="1">
      <c r="A134" s="3" t="s">
        <v>28</v>
      </c>
      <c r="B134" s="99">
        <v>45.28</v>
      </c>
      <c r="C134" s="385">
        <v>45.28</v>
      </c>
      <c r="D134" s="386">
        <f t="shared" si="28"/>
        <v>0</v>
      </c>
      <c r="E134" s="387">
        <f t="shared" si="29"/>
        <v>1</v>
      </c>
      <c r="F134" s="99">
        <v>44.72</v>
      </c>
      <c r="G134" s="253">
        <v>44.73</v>
      </c>
      <c r="H134" s="196">
        <f t="shared" si="30"/>
        <v>-9.9999999999980105E-3</v>
      </c>
      <c r="I134" s="372">
        <f t="shared" si="31"/>
        <v>0.56000000000000227</v>
      </c>
      <c r="J134" s="7">
        <f t="shared" si="32"/>
        <v>1.0125223613595706</v>
      </c>
      <c r="K134" s="104">
        <v>43.67</v>
      </c>
      <c r="L134" s="70">
        <f t="shared" si="33"/>
        <v>1.6099999999999994</v>
      </c>
      <c r="M134" s="400">
        <f t="shared" si="34"/>
        <v>1.0368674147011678</v>
      </c>
    </row>
    <row r="135" spans="1:14" ht="18" customHeight="1">
      <c r="A135" s="3" t="s">
        <v>29</v>
      </c>
      <c r="B135" s="99">
        <v>25.4</v>
      </c>
      <c r="C135" s="385">
        <v>25.4</v>
      </c>
      <c r="D135" s="386">
        <f t="shared" si="28"/>
        <v>0</v>
      </c>
      <c r="E135" s="387">
        <f t="shared" si="29"/>
        <v>1</v>
      </c>
      <c r="F135" s="99">
        <v>24.5</v>
      </c>
      <c r="G135" s="253">
        <v>24.5</v>
      </c>
      <c r="H135" s="196">
        <f t="shared" si="30"/>
        <v>0</v>
      </c>
      <c r="I135" s="372">
        <f t="shared" si="31"/>
        <v>0.89999999999999858</v>
      </c>
      <c r="J135" s="7">
        <f t="shared" si="32"/>
        <v>1.036734693877551</v>
      </c>
      <c r="K135" s="104">
        <v>24.4</v>
      </c>
      <c r="L135" s="70">
        <f t="shared" si="33"/>
        <v>1</v>
      </c>
      <c r="M135" s="400">
        <f t="shared" si="34"/>
        <v>1.040983606557377</v>
      </c>
    </row>
    <row r="136" spans="1:14" s="193" customFormat="1" ht="18" customHeight="1">
      <c r="A136" s="98" t="s">
        <v>30</v>
      </c>
      <c r="B136" s="99">
        <v>23.34</v>
      </c>
      <c r="C136" s="385">
        <v>23.34</v>
      </c>
      <c r="D136" s="386">
        <f t="shared" si="28"/>
        <v>0</v>
      </c>
      <c r="E136" s="387">
        <f t="shared" si="29"/>
        <v>1</v>
      </c>
      <c r="F136" s="99">
        <v>24.17</v>
      </c>
      <c r="G136" s="253">
        <v>24.17</v>
      </c>
      <c r="H136" s="196">
        <f t="shared" si="30"/>
        <v>0</v>
      </c>
      <c r="I136" s="372">
        <f t="shared" si="31"/>
        <v>-0.83000000000000185</v>
      </c>
      <c r="J136" s="24">
        <f t="shared" si="32"/>
        <v>0.96565990897807197</v>
      </c>
      <c r="K136" s="104">
        <v>22.37</v>
      </c>
      <c r="L136" s="70">
        <f t="shared" si="33"/>
        <v>0.96999999999999886</v>
      </c>
      <c r="M136" s="400">
        <f t="shared" si="34"/>
        <v>1.0433616450603487</v>
      </c>
      <c r="N136"/>
    </row>
    <row r="137" spans="1:14" ht="18" customHeight="1">
      <c r="A137" s="34" t="s">
        <v>31</v>
      </c>
      <c r="B137" s="81">
        <v>99</v>
      </c>
      <c r="C137" s="388">
        <v>100</v>
      </c>
      <c r="D137" s="389">
        <f t="shared" si="28"/>
        <v>-1</v>
      </c>
      <c r="E137" s="390">
        <f t="shared" si="29"/>
        <v>0.99</v>
      </c>
      <c r="F137" s="81">
        <v>97.5</v>
      </c>
      <c r="G137" s="254">
        <v>97.5</v>
      </c>
      <c r="H137" s="200">
        <f t="shared" si="30"/>
        <v>0</v>
      </c>
      <c r="I137" s="373">
        <f t="shared" si="31"/>
        <v>1.5</v>
      </c>
      <c r="J137" s="22">
        <f t="shared" si="32"/>
        <v>1.0153846153846153</v>
      </c>
      <c r="K137" s="107">
        <v>88.55</v>
      </c>
      <c r="L137" s="401">
        <f t="shared" si="33"/>
        <v>10.450000000000003</v>
      </c>
      <c r="M137" s="402">
        <f t="shared" si="34"/>
        <v>1.1180124223602486</v>
      </c>
    </row>
    <row r="138" spans="1:14" s="102" customFormat="1" ht="18" customHeight="1">
      <c r="A138" s="102" t="s">
        <v>32</v>
      </c>
      <c r="B138" s="113">
        <v>79.989999999999995</v>
      </c>
      <c r="C138" s="379">
        <v>79.489999999999995</v>
      </c>
      <c r="D138" s="380">
        <f t="shared" si="28"/>
        <v>0.5</v>
      </c>
      <c r="E138" s="381">
        <f t="shared" si="29"/>
        <v>1.0062900993835702</v>
      </c>
      <c r="F138" s="113">
        <v>79.22</v>
      </c>
      <c r="G138" s="252">
        <v>79.72</v>
      </c>
      <c r="H138" s="256">
        <f t="shared" si="30"/>
        <v>-0.5</v>
      </c>
      <c r="I138" s="252">
        <f t="shared" si="31"/>
        <v>0.76999999999999602</v>
      </c>
      <c r="J138" s="110">
        <f t="shared" si="32"/>
        <v>1.0097197677354204</v>
      </c>
      <c r="K138" s="111">
        <v>77.790000000000006</v>
      </c>
      <c r="L138" s="396">
        <f t="shared" si="33"/>
        <v>2.1999999999999886</v>
      </c>
      <c r="M138" s="397">
        <f t="shared" si="34"/>
        <v>1.0282812700861292</v>
      </c>
    </row>
    <row r="139" spans="1:14" s="103" customFormat="1" ht="18" customHeight="1">
      <c r="A139" s="3" t="s">
        <v>33</v>
      </c>
      <c r="B139" s="99">
        <v>40</v>
      </c>
      <c r="C139" s="385">
        <v>39.5</v>
      </c>
      <c r="D139" s="386">
        <f t="shared" si="28"/>
        <v>0.5</v>
      </c>
      <c r="E139" s="387">
        <f t="shared" si="29"/>
        <v>1.0126582278481013</v>
      </c>
      <c r="F139" s="99">
        <v>40</v>
      </c>
      <c r="G139" s="253">
        <v>40</v>
      </c>
      <c r="H139" s="196">
        <f t="shared" si="30"/>
        <v>0</v>
      </c>
      <c r="I139" s="372">
        <f t="shared" si="31"/>
        <v>0</v>
      </c>
      <c r="J139" s="7">
        <f t="shared" si="32"/>
        <v>1</v>
      </c>
      <c r="K139" s="104">
        <v>37</v>
      </c>
      <c r="L139" s="70">
        <f t="shared" si="33"/>
        <v>3</v>
      </c>
      <c r="M139" s="400">
        <f t="shared" si="34"/>
        <v>1.0810810810810811</v>
      </c>
      <c r="N139"/>
    </row>
    <row r="140" spans="1:14" s="103" customFormat="1" ht="18" customHeight="1">
      <c r="A140" s="3" t="s">
        <v>34</v>
      </c>
      <c r="B140" s="99">
        <v>6.9</v>
      </c>
      <c r="C140" s="385">
        <v>6.9</v>
      </c>
      <c r="D140" s="386">
        <f t="shared" si="28"/>
        <v>0</v>
      </c>
      <c r="E140" s="387">
        <f t="shared" si="29"/>
        <v>1</v>
      </c>
      <c r="F140" s="99">
        <v>6.9</v>
      </c>
      <c r="G140" s="253">
        <v>6.9</v>
      </c>
      <c r="H140" s="196">
        <f t="shared" si="30"/>
        <v>0</v>
      </c>
      <c r="I140" s="372">
        <f t="shared" si="31"/>
        <v>0</v>
      </c>
      <c r="J140" s="7">
        <f t="shared" si="32"/>
        <v>1</v>
      </c>
      <c r="K140" s="104">
        <v>6.9</v>
      </c>
      <c r="L140" s="70">
        <f t="shared" si="33"/>
        <v>0</v>
      </c>
      <c r="M140" s="400">
        <f t="shared" si="34"/>
        <v>1</v>
      </c>
      <c r="N140"/>
    </row>
    <row r="141" spans="1:14" s="102" customFormat="1" ht="18" customHeight="1">
      <c r="A141" s="98" t="s">
        <v>35</v>
      </c>
      <c r="B141" s="99">
        <v>10.6</v>
      </c>
      <c r="C141" s="385">
        <v>10.6</v>
      </c>
      <c r="D141" s="386">
        <f t="shared" si="28"/>
        <v>0</v>
      </c>
      <c r="E141" s="387">
        <f t="shared" si="29"/>
        <v>1</v>
      </c>
      <c r="F141" s="99">
        <v>10.3</v>
      </c>
      <c r="G141" s="253">
        <v>10.8</v>
      </c>
      <c r="H141" s="196">
        <f t="shared" si="30"/>
        <v>-0.5</v>
      </c>
      <c r="I141" s="372">
        <f t="shared" si="31"/>
        <v>0.29999999999999893</v>
      </c>
      <c r="J141" s="24">
        <f t="shared" si="32"/>
        <v>1.029126213592233</v>
      </c>
      <c r="K141" s="104">
        <v>12.2</v>
      </c>
      <c r="L141" s="70">
        <f t="shared" si="33"/>
        <v>-1.5999999999999996</v>
      </c>
      <c r="M141" s="400">
        <f t="shared" si="34"/>
        <v>0.86885245901639352</v>
      </c>
      <c r="N141" s="85"/>
    </row>
    <row r="142" spans="1:14" ht="18" customHeight="1">
      <c r="A142" s="603" t="s">
        <v>96</v>
      </c>
      <c r="B142" s="612">
        <f>B138-B139-B140-B141</f>
        <v>22.489999999999995</v>
      </c>
      <c r="C142" s="613">
        <v>22.489999999999995</v>
      </c>
      <c r="D142" s="614">
        <f t="shared" si="28"/>
        <v>0</v>
      </c>
      <c r="E142" s="606">
        <f t="shared" si="29"/>
        <v>1</v>
      </c>
      <c r="F142" s="612">
        <f>F138-F139-F140-F141</f>
        <v>22.02</v>
      </c>
      <c r="G142" s="615">
        <v>22.02</v>
      </c>
      <c r="H142" s="616">
        <f t="shared" si="30"/>
        <v>0</v>
      </c>
      <c r="I142" s="615">
        <f t="shared" si="31"/>
        <v>0.46999999999999531</v>
      </c>
      <c r="J142" s="608">
        <f t="shared" si="32"/>
        <v>1.0213442325158943</v>
      </c>
      <c r="K142" s="612">
        <f>K138-K139-K140-K141</f>
        <v>21.690000000000008</v>
      </c>
      <c r="L142" s="617">
        <f t="shared" si="33"/>
        <v>0.7999999999999865</v>
      </c>
      <c r="M142" s="610">
        <f t="shared" si="34"/>
        <v>1.0368833563854305</v>
      </c>
      <c r="N142" s="611"/>
    </row>
    <row r="143" spans="1:14" ht="18" customHeight="1"/>
    <row r="144" spans="1:14" ht="18" customHeight="1">
      <c r="A144" s="2" t="s">
        <v>264</v>
      </c>
    </row>
    <row r="145" spans="1:14" ht="13.2" customHeight="1">
      <c r="A145" s="21"/>
      <c r="B145" s="21"/>
      <c r="C145" s="21"/>
      <c r="D145" s="21"/>
      <c r="E145" s="306"/>
      <c r="F145" s="21"/>
      <c r="G145" s="21"/>
      <c r="H145" s="21"/>
      <c r="I145" s="21"/>
      <c r="J145" s="306"/>
      <c r="K145" s="21"/>
      <c r="L145" s="21"/>
      <c r="M145" s="306"/>
    </row>
    <row r="146" spans="1:14" s="102" customFormat="1" ht="60" customHeight="1">
      <c r="A146" s="118" t="s">
        <v>59</v>
      </c>
      <c r="B146" s="334" t="s">
        <v>283</v>
      </c>
      <c r="C146" s="374" t="s">
        <v>314</v>
      </c>
      <c r="D146" s="375" t="s">
        <v>315</v>
      </c>
      <c r="E146" s="649" t="s">
        <v>316</v>
      </c>
      <c r="F146" s="334" t="s">
        <v>284</v>
      </c>
      <c r="G146" s="120" t="s">
        <v>317</v>
      </c>
      <c r="H146" s="255" t="s">
        <v>318</v>
      </c>
      <c r="I146" s="371" t="s">
        <v>265</v>
      </c>
      <c r="J146" s="307" t="s">
        <v>266</v>
      </c>
      <c r="K146" s="334" t="s">
        <v>172</v>
      </c>
      <c r="L146" s="391" t="s">
        <v>160</v>
      </c>
      <c r="M146" s="653" t="s">
        <v>161</v>
      </c>
      <c r="N146" s="193"/>
    </row>
    <row r="147" spans="1:14" ht="18" customHeight="1">
      <c r="A147" s="10"/>
      <c r="B147" s="335" t="s">
        <v>16</v>
      </c>
      <c r="C147" s="20" t="s">
        <v>16</v>
      </c>
      <c r="D147" s="377" t="s">
        <v>16</v>
      </c>
      <c r="E147" s="650" t="s">
        <v>1</v>
      </c>
      <c r="F147" s="337" t="s">
        <v>16</v>
      </c>
      <c r="G147" s="27" t="s">
        <v>16</v>
      </c>
      <c r="H147" s="6" t="s">
        <v>16</v>
      </c>
      <c r="I147" s="27" t="s">
        <v>16</v>
      </c>
      <c r="J147" s="308" t="s">
        <v>1</v>
      </c>
      <c r="K147" s="335" t="s">
        <v>16</v>
      </c>
      <c r="L147" s="16" t="s">
        <v>16</v>
      </c>
      <c r="M147" s="654" t="s">
        <v>1</v>
      </c>
    </row>
    <row r="148" spans="1:14" ht="18" customHeight="1">
      <c r="A148" s="102" t="s">
        <v>17</v>
      </c>
      <c r="B148" s="257">
        <f>B120-B92</f>
        <v>595.65</v>
      </c>
      <c r="C148" s="406">
        <f>C120-C92</f>
        <v>596.35</v>
      </c>
      <c r="D148" s="407">
        <f>B148-C148</f>
        <v>-0.70000000000004547</v>
      </c>
      <c r="E148" s="408">
        <f>B148/C148</f>
        <v>0.9988261926720885</v>
      </c>
      <c r="F148" s="257">
        <f t="shared" ref="F148:G158" si="35">F120-F92</f>
        <v>592.99</v>
      </c>
      <c r="G148" s="258">
        <f t="shared" si="35"/>
        <v>592.64</v>
      </c>
      <c r="H148" s="259">
        <f>F148-G148</f>
        <v>0.35000000000002274</v>
      </c>
      <c r="I148" s="263">
        <f>B148-F148</f>
        <v>2.6599999999999682</v>
      </c>
      <c r="J148" s="260">
        <f>B148/F148</f>
        <v>1.0044857417494393</v>
      </c>
      <c r="K148" s="261">
        <f t="shared" ref="K148:K158" si="36">K120-K92</f>
        <v>575.51</v>
      </c>
      <c r="L148" s="430">
        <f>B148-K148</f>
        <v>20.139999999999986</v>
      </c>
      <c r="M148" s="435">
        <f>B148/K148</f>
        <v>1.0349950478705843</v>
      </c>
      <c r="N148" s="103"/>
    </row>
    <row r="149" spans="1:14" ht="18" customHeight="1">
      <c r="A149" s="102" t="s">
        <v>18</v>
      </c>
      <c r="B149" s="262">
        <f>B121-B93</f>
        <v>27.779999999999998</v>
      </c>
      <c r="C149" s="406">
        <f>C121-C93</f>
        <v>27.779999999999998</v>
      </c>
      <c r="D149" s="407">
        <f t="shared" ref="D149:D170" si="37">B149-C149</f>
        <v>0</v>
      </c>
      <c r="E149" s="408">
        <f t="shared" ref="E149:E170" si="38">B149/C149</f>
        <v>1</v>
      </c>
      <c r="F149" s="262">
        <f t="shared" si="35"/>
        <v>27.65</v>
      </c>
      <c r="G149" s="263">
        <f t="shared" si="35"/>
        <v>27.65</v>
      </c>
      <c r="H149" s="259">
        <f t="shared" ref="H149:H170" si="39">F149-G149</f>
        <v>0</v>
      </c>
      <c r="I149" s="263">
        <f t="shared" ref="I149:I170" si="40">B149-F149</f>
        <v>0.12999999999999901</v>
      </c>
      <c r="J149" s="260">
        <f t="shared" ref="J149:J170" si="41">B149/F149</f>
        <v>1.0047016274864375</v>
      </c>
      <c r="K149" s="261">
        <f t="shared" si="36"/>
        <v>27.880000000000003</v>
      </c>
      <c r="L149" s="430">
        <f t="shared" ref="L149:L170" si="42">B149-K149</f>
        <v>-0.10000000000000497</v>
      </c>
      <c r="M149" s="435">
        <f t="shared" ref="M149:M170" si="43">B149/K149</f>
        <v>0.99641319942611173</v>
      </c>
      <c r="N149" s="103"/>
    </row>
    <row r="150" spans="1:14" ht="18" customHeight="1">
      <c r="A150" s="365" t="s">
        <v>19</v>
      </c>
      <c r="B150" s="416">
        <f t="shared" ref="B150:C158" si="44">B122-B94</f>
        <v>567.86</v>
      </c>
      <c r="C150" s="417">
        <f t="shared" si="44"/>
        <v>568.57000000000005</v>
      </c>
      <c r="D150" s="418">
        <f t="shared" si="37"/>
        <v>-0.71000000000003638</v>
      </c>
      <c r="E150" s="419">
        <f t="shared" si="38"/>
        <v>0.99875125314385205</v>
      </c>
      <c r="F150" s="416">
        <f t="shared" si="35"/>
        <v>565.32999999999993</v>
      </c>
      <c r="G150" s="420">
        <f t="shared" si="35"/>
        <v>564.99</v>
      </c>
      <c r="H150" s="421">
        <f t="shared" si="39"/>
        <v>0.33999999999991815</v>
      </c>
      <c r="I150" s="420">
        <f t="shared" si="40"/>
        <v>2.5300000000000864</v>
      </c>
      <c r="J150" s="422">
        <f t="shared" si="41"/>
        <v>1.0044752622362161</v>
      </c>
      <c r="K150" s="423">
        <f t="shared" si="36"/>
        <v>547.63</v>
      </c>
      <c r="L150" s="432">
        <f t="shared" si="42"/>
        <v>20.230000000000018</v>
      </c>
      <c r="M150" s="436">
        <f t="shared" si="43"/>
        <v>1.0369410003104287</v>
      </c>
      <c r="N150" s="103"/>
    </row>
    <row r="151" spans="1:14" ht="18" customHeight="1">
      <c r="A151" s="102" t="s">
        <v>20</v>
      </c>
      <c r="B151" s="262">
        <f t="shared" si="44"/>
        <v>86.450000000000017</v>
      </c>
      <c r="C151" s="406">
        <f t="shared" si="44"/>
        <v>86.450000000000017</v>
      </c>
      <c r="D151" s="407">
        <f t="shared" si="37"/>
        <v>0</v>
      </c>
      <c r="E151" s="408">
        <f t="shared" si="38"/>
        <v>1</v>
      </c>
      <c r="F151" s="262">
        <f t="shared" si="35"/>
        <v>86.460000000000008</v>
      </c>
      <c r="G151" s="263">
        <f t="shared" si="35"/>
        <v>86.460000000000008</v>
      </c>
      <c r="H151" s="259">
        <f t="shared" si="39"/>
        <v>0</v>
      </c>
      <c r="I151" s="263">
        <f t="shared" si="40"/>
        <v>-9.9999999999909051E-3</v>
      </c>
      <c r="J151" s="260">
        <f t="shared" si="41"/>
        <v>0.99988433957899614</v>
      </c>
      <c r="K151" s="261">
        <f t="shared" si="36"/>
        <v>85.17</v>
      </c>
      <c r="L151" s="430">
        <f t="shared" si="42"/>
        <v>1.2800000000000153</v>
      </c>
      <c r="M151" s="435">
        <f t="shared" si="43"/>
        <v>1.0150287659974171</v>
      </c>
      <c r="N151" s="102"/>
    </row>
    <row r="152" spans="1:14" ht="18" customHeight="1">
      <c r="A152" s="3" t="s">
        <v>21</v>
      </c>
      <c r="B152" s="264">
        <f t="shared" si="44"/>
        <v>5.9</v>
      </c>
      <c r="C152" s="409">
        <f t="shared" si="44"/>
        <v>5.9</v>
      </c>
      <c r="D152" s="410">
        <f t="shared" si="37"/>
        <v>0</v>
      </c>
      <c r="E152" s="411">
        <f t="shared" si="38"/>
        <v>1</v>
      </c>
      <c r="F152" s="264">
        <f t="shared" si="35"/>
        <v>5.8000000000000007</v>
      </c>
      <c r="G152" s="265">
        <f t="shared" si="35"/>
        <v>5.8000000000000007</v>
      </c>
      <c r="H152" s="266">
        <f t="shared" si="39"/>
        <v>0</v>
      </c>
      <c r="I152" s="265">
        <f t="shared" si="40"/>
        <v>9.9999999999999645E-2</v>
      </c>
      <c r="J152" s="267">
        <f t="shared" si="41"/>
        <v>1.0172413793103448</v>
      </c>
      <c r="K152" s="268">
        <f t="shared" si="36"/>
        <v>5.7</v>
      </c>
      <c r="L152" s="433">
        <f t="shared" si="42"/>
        <v>0.20000000000000018</v>
      </c>
      <c r="M152" s="437">
        <f t="shared" si="43"/>
        <v>1.0350877192982457</v>
      </c>
    </row>
    <row r="153" spans="1:14" ht="18" customHeight="1">
      <c r="A153" s="3" t="s">
        <v>22</v>
      </c>
      <c r="B153" s="264">
        <f t="shared" si="44"/>
        <v>3.5</v>
      </c>
      <c r="C153" s="409">
        <f t="shared" si="44"/>
        <v>3.5</v>
      </c>
      <c r="D153" s="410">
        <f t="shared" si="37"/>
        <v>0</v>
      </c>
      <c r="E153" s="411">
        <f t="shared" si="38"/>
        <v>1</v>
      </c>
      <c r="F153" s="264">
        <f t="shared" si="35"/>
        <v>3.46</v>
      </c>
      <c r="G153" s="265">
        <f t="shared" si="35"/>
        <v>3.46</v>
      </c>
      <c r="H153" s="266">
        <f t="shared" si="39"/>
        <v>0</v>
      </c>
      <c r="I153" s="265">
        <f t="shared" si="40"/>
        <v>4.0000000000000036E-2</v>
      </c>
      <c r="J153" s="267">
        <f t="shared" si="41"/>
        <v>1.0115606936416186</v>
      </c>
      <c r="K153" s="268">
        <f t="shared" si="36"/>
        <v>3.4300000000000006</v>
      </c>
      <c r="L153" s="433">
        <f t="shared" si="42"/>
        <v>6.9999999999999396E-2</v>
      </c>
      <c r="M153" s="437">
        <f t="shared" si="43"/>
        <v>1.0204081632653059</v>
      </c>
    </row>
    <row r="154" spans="1:14" s="102" customFormat="1" ht="18" customHeight="1">
      <c r="A154" s="3" t="s">
        <v>23</v>
      </c>
      <c r="B154" s="264">
        <f t="shared" si="44"/>
        <v>5.3000000000000007</v>
      </c>
      <c r="C154" s="409">
        <f t="shared" si="44"/>
        <v>5.3000000000000007</v>
      </c>
      <c r="D154" s="410">
        <f t="shared" si="37"/>
        <v>0</v>
      </c>
      <c r="E154" s="411">
        <f t="shared" si="38"/>
        <v>1</v>
      </c>
      <c r="F154" s="264">
        <f t="shared" si="35"/>
        <v>5.1999999999999993</v>
      </c>
      <c r="G154" s="265">
        <f t="shared" si="35"/>
        <v>5.1999999999999993</v>
      </c>
      <c r="H154" s="266">
        <f t="shared" si="39"/>
        <v>0</v>
      </c>
      <c r="I154" s="265">
        <f t="shared" si="40"/>
        <v>0.10000000000000142</v>
      </c>
      <c r="J154" s="267">
        <f t="shared" si="41"/>
        <v>1.0192307692307696</v>
      </c>
      <c r="K154" s="268">
        <f t="shared" si="36"/>
        <v>5.19</v>
      </c>
      <c r="L154" s="433">
        <f t="shared" si="42"/>
        <v>0.11000000000000032</v>
      </c>
      <c r="M154" s="437">
        <f t="shared" si="43"/>
        <v>1.0211946050096339</v>
      </c>
      <c r="N154"/>
    </row>
    <row r="155" spans="1:14" ht="18" customHeight="1">
      <c r="A155" s="34" t="s">
        <v>55</v>
      </c>
      <c r="B155" s="269">
        <f t="shared" si="44"/>
        <v>71.75</v>
      </c>
      <c r="C155" s="412">
        <f t="shared" si="44"/>
        <v>71.75</v>
      </c>
      <c r="D155" s="413">
        <f t="shared" si="37"/>
        <v>0</v>
      </c>
      <c r="E155" s="414">
        <f t="shared" si="38"/>
        <v>1</v>
      </c>
      <c r="F155" s="269">
        <f t="shared" si="35"/>
        <v>72</v>
      </c>
      <c r="G155" s="270">
        <f t="shared" si="35"/>
        <v>72</v>
      </c>
      <c r="H155" s="271">
        <f t="shared" si="39"/>
        <v>0</v>
      </c>
      <c r="I155" s="270">
        <f t="shared" si="40"/>
        <v>-0.25</v>
      </c>
      <c r="J155" s="272">
        <f t="shared" si="41"/>
        <v>0.99652777777777779</v>
      </c>
      <c r="K155" s="273">
        <f t="shared" si="36"/>
        <v>70.849999999999994</v>
      </c>
      <c r="L155" s="434">
        <f t="shared" si="42"/>
        <v>0.90000000000000568</v>
      </c>
      <c r="M155" s="438">
        <f t="shared" si="43"/>
        <v>1.0127028934368385</v>
      </c>
    </row>
    <row r="156" spans="1:14" ht="18" customHeight="1">
      <c r="A156" s="102" t="s">
        <v>24</v>
      </c>
      <c r="B156" s="262">
        <f t="shared" si="44"/>
        <v>245.91000000000003</v>
      </c>
      <c r="C156" s="406">
        <f t="shared" si="44"/>
        <v>245.83000000000004</v>
      </c>
      <c r="D156" s="407">
        <f t="shared" si="37"/>
        <v>7.9999999999984084E-2</v>
      </c>
      <c r="E156" s="408">
        <f t="shared" si="38"/>
        <v>1.0003254281413985</v>
      </c>
      <c r="F156" s="262">
        <f t="shared" si="35"/>
        <v>241.54000000000002</v>
      </c>
      <c r="G156" s="263">
        <f t="shared" si="35"/>
        <v>241.40000000000003</v>
      </c>
      <c r="H156" s="259">
        <f t="shared" si="39"/>
        <v>0.13999999999998636</v>
      </c>
      <c r="I156" s="263">
        <f t="shared" si="40"/>
        <v>4.3700000000000045</v>
      </c>
      <c r="J156" s="260">
        <f t="shared" si="41"/>
        <v>1.0180922414506914</v>
      </c>
      <c r="K156" s="261">
        <f t="shared" si="36"/>
        <v>237.03999999999996</v>
      </c>
      <c r="L156" s="430">
        <f t="shared" si="42"/>
        <v>8.8700000000000614</v>
      </c>
      <c r="M156" s="435">
        <f t="shared" si="43"/>
        <v>1.0374198447519409</v>
      </c>
      <c r="N156" s="102"/>
    </row>
    <row r="157" spans="1:14" s="85" customFormat="1" ht="18" customHeight="1">
      <c r="A157" s="3" t="s">
        <v>25</v>
      </c>
      <c r="B157" s="264">
        <f t="shared" si="44"/>
        <v>11.2</v>
      </c>
      <c r="C157" s="409">
        <f t="shared" si="44"/>
        <v>11.1</v>
      </c>
      <c r="D157" s="410">
        <f t="shared" si="37"/>
        <v>9.9999999999999645E-2</v>
      </c>
      <c r="E157" s="411">
        <f t="shared" si="38"/>
        <v>1.0090090090090089</v>
      </c>
      <c r="F157" s="264">
        <f t="shared" si="35"/>
        <v>11.1</v>
      </c>
      <c r="G157" s="265">
        <f t="shared" si="35"/>
        <v>10.899999999999999</v>
      </c>
      <c r="H157" s="266">
        <f t="shared" si="39"/>
        <v>0.20000000000000107</v>
      </c>
      <c r="I157" s="265">
        <f t="shared" si="40"/>
        <v>9.9999999999999645E-2</v>
      </c>
      <c r="J157" s="267">
        <f t="shared" si="41"/>
        <v>1.0090090090090089</v>
      </c>
      <c r="K157" s="268">
        <f t="shared" si="36"/>
        <v>10.6</v>
      </c>
      <c r="L157" s="433">
        <f t="shared" si="42"/>
        <v>0.59999999999999964</v>
      </c>
      <c r="M157" s="437">
        <f t="shared" si="43"/>
        <v>1.0566037735849056</v>
      </c>
      <c r="N157"/>
    </row>
    <row r="158" spans="1:14" s="611" customFormat="1" ht="18" customHeight="1">
      <c r="A158" s="3" t="s">
        <v>26</v>
      </c>
      <c r="B158" s="264">
        <f t="shared" si="44"/>
        <v>103</v>
      </c>
      <c r="C158" s="409">
        <f t="shared" si="44"/>
        <v>103</v>
      </c>
      <c r="D158" s="410">
        <f t="shared" si="37"/>
        <v>0</v>
      </c>
      <c r="E158" s="411">
        <f t="shared" si="38"/>
        <v>1</v>
      </c>
      <c r="F158" s="264">
        <f t="shared" si="35"/>
        <v>102</v>
      </c>
      <c r="G158" s="265">
        <f t="shared" si="35"/>
        <v>102</v>
      </c>
      <c r="H158" s="266">
        <f t="shared" si="39"/>
        <v>0</v>
      </c>
      <c r="I158" s="265">
        <f t="shared" si="40"/>
        <v>1</v>
      </c>
      <c r="J158" s="267">
        <f t="shared" si="41"/>
        <v>1.0098039215686274</v>
      </c>
      <c r="K158" s="268">
        <f t="shared" si="36"/>
        <v>101.5</v>
      </c>
      <c r="L158" s="433">
        <f t="shared" si="42"/>
        <v>1.5</v>
      </c>
      <c r="M158" s="437">
        <f t="shared" si="43"/>
        <v>1.0147783251231528</v>
      </c>
      <c r="N158"/>
    </row>
    <row r="159" spans="1:14" ht="18" customHeight="1">
      <c r="A159" s="576" t="s">
        <v>115</v>
      </c>
      <c r="B159" s="585">
        <f>B148-B158</f>
        <v>492.65</v>
      </c>
      <c r="C159" s="596">
        <v>483.96000000000004</v>
      </c>
      <c r="D159" s="586">
        <f t="shared" si="37"/>
        <v>8.6899999999999409</v>
      </c>
      <c r="E159" s="578">
        <f t="shared" si="38"/>
        <v>1.0179560294239192</v>
      </c>
      <c r="F159" s="585">
        <f>F148-F158</f>
        <v>490.99</v>
      </c>
      <c r="G159" s="588">
        <v>471.77</v>
      </c>
      <c r="H159" s="590">
        <f t="shared" si="39"/>
        <v>19.220000000000027</v>
      </c>
      <c r="I159" s="588">
        <f t="shared" si="40"/>
        <v>1.6599999999999682</v>
      </c>
      <c r="J159" s="581">
        <f t="shared" si="41"/>
        <v>1.0033809242550764</v>
      </c>
      <c r="K159" s="585">
        <f>K148-K158</f>
        <v>474.01</v>
      </c>
      <c r="L159" s="599">
        <v>473.49</v>
      </c>
      <c r="M159" s="583">
        <f t="shared" si="43"/>
        <v>1.0393240648931457</v>
      </c>
      <c r="N159" s="576"/>
    </row>
    <row r="160" spans="1:14" ht="18" customHeight="1">
      <c r="A160" s="593" t="s">
        <v>116</v>
      </c>
      <c r="B160" s="577">
        <f>B158/B148</f>
        <v>0.17292033912532528</v>
      </c>
      <c r="C160" s="600">
        <v>0.17407331558468153</v>
      </c>
      <c r="D160" s="578">
        <f t="shared" si="37"/>
        <v>-1.1529764593562475E-3</v>
      </c>
      <c r="E160" s="578">
        <f t="shared" si="38"/>
        <v>0.99337648935172174</v>
      </c>
      <c r="F160" s="577">
        <f>F158/F148</f>
        <v>0.17200964603113036</v>
      </c>
      <c r="G160" s="579">
        <v>0.17705444206046017</v>
      </c>
      <c r="H160" s="580">
        <f t="shared" si="39"/>
        <v>-5.0447960293298066E-3</v>
      </c>
      <c r="I160" s="579">
        <f t="shared" si="40"/>
        <v>9.1069309419491984E-4</v>
      </c>
      <c r="J160" s="581">
        <f t="shared" si="41"/>
        <v>1.0052944303718299</v>
      </c>
      <c r="K160" s="577">
        <f>K158/K148</f>
        <v>0.17636531076784071</v>
      </c>
      <c r="L160" s="582">
        <v>0.17509015836512831</v>
      </c>
      <c r="M160" s="583">
        <f t="shared" si="43"/>
        <v>0.98046684108390103</v>
      </c>
      <c r="N160" s="593"/>
    </row>
    <row r="161" spans="1:14" ht="18" customHeight="1">
      <c r="A161" s="3" t="s">
        <v>27</v>
      </c>
      <c r="B161" s="264">
        <f t="shared" ref="B161:C170" si="45">B133-B105</f>
        <v>35.059999999999995</v>
      </c>
      <c r="C161" s="409">
        <f t="shared" si="45"/>
        <v>35.07</v>
      </c>
      <c r="D161" s="410">
        <f t="shared" si="37"/>
        <v>-1.0000000000005116E-2</v>
      </c>
      <c r="E161" s="411">
        <f t="shared" si="38"/>
        <v>0.99971485600228105</v>
      </c>
      <c r="F161" s="264">
        <f t="shared" ref="F161:G169" si="46">F133-F105</f>
        <v>34.229999999999997</v>
      </c>
      <c r="G161" s="265">
        <f t="shared" si="46"/>
        <v>34.279999999999994</v>
      </c>
      <c r="H161" s="266">
        <f t="shared" si="39"/>
        <v>-4.9999999999997158E-2</v>
      </c>
      <c r="I161" s="265">
        <f t="shared" si="40"/>
        <v>0.82999999999999829</v>
      </c>
      <c r="J161" s="267">
        <f t="shared" si="41"/>
        <v>1.0242477359041775</v>
      </c>
      <c r="K161" s="268">
        <f t="shared" ref="K161:K169" si="47">K133-K105</f>
        <v>33.119999999999997</v>
      </c>
      <c r="L161" s="433">
        <f t="shared" si="42"/>
        <v>1.9399999999999977</v>
      </c>
      <c r="M161" s="437">
        <f t="shared" si="43"/>
        <v>1.0585748792270531</v>
      </c>
    </row>
    <row r="162" spans="1:14" s="193" customFormat="1" ht="18" customHeight="1">
      <c r="A162" s="3" t="s">
        <v>28</v>
      </c>
      <c r="B162" s="264">
        <f t="shared" si="45"/>
        <v>43.1</v>
      </c>
      <c r="C162" s="409">
        <f t="shared" si="45"/>
        <v>43.1</v>
      </c>
      <c r="D162" s="410">
        <f t="shared" si="37"/>
        <v>0</v>
      </c>
      <c r="E162" s="411">
        <f t="shared" si="38"/>
        <v>1</v>
      </c>
      <c r="F162" s="264">
        <f t="shared" si="46"/>
        <v>42.44</v>
      </c>
      <c r="G162" s="265">
        <f t="shared" si="46"/>
        <v>42.449999999999996</v>
      </c>
      <c r="H162" s="266">
        <f t="shared" si="39"/>
        <v>-9.9999999999980105E-3</v>
      </c>
      <c r="I162" s="265">
        <f t="shared" si="40"/>
        <v>0.66000000000000369</v>
      </c>
      <c r="J162" s="267">
        <f t="shared" si="41"/>
        <v>1.0155513666352498</v>
      </c>
      <c r="K162" s="268">
        <f t="shared" si="47"/>
        <v>41.39</v>
      </c>
      <c r="L162" s="433">
        <f t="shared" si="42"/>
        <v>1.7100000000000009</v>
      </c>
      <c r="M162" s="437">
        <f t="shared" si="43"/>
        <v>1.0413143271321574</v>
      </c>
      <c r="N162"/>
    </row>
    <row r="163" spans="1:14" ht="18" customHeight="1">
      <c r="A163" s="3" t="s">
        <v>29</v>
      </c>
      <c r="B163" s="264">
        <f t="shared" si="45"/>
        <v>24.5</v>
      </c>
      <c r="C163" s="409">
        <f t="shared" si="45"/>
        <v>24.5</v>
      </c>
      <c r="D163" s="410">
        <f t="shared" si="37"/>
        <v>0</v>
      </c>
      <c r="E163" s="411">
        <f t="shared" si="38"/>
        <v>1</v>
      </c>
      <c r="F163" s="264">
        <f t="shared" si="46"/>
        <v>23.7</v>
      </c>
      <c r="G163" s="265">
        <f t="shared" si="46"/>
        <v>23.7</v>
      </c>
      <c r="H163" s="266">
        <f t="shared" si="39"/>
        <v>0</v>
      </c>
      <c r="I163" s="265">
        <f t="shared" si="40"/>
        <v>0.80000000000000071</v>
      </c>
      <c r="J163" s="267">
        <f t="shared" si="41"/>
        <v>1.0337552742616034</v>
      </c>
      <c r="K163" s="268">
        <f t="shared" si="47"/>
        <v>23.599999999999998</v>
      </c>
      <c r="L163" s="433">
        <f t="shared" si="42"/>
        <v>0.90000000000000213</v>
      </c>
      <c r="M163" s="437">
        <f t="shared" si="43"/>
        <v>1.0381355932203391</v>
      </c>
    </row>
    <row r="164" spans="1:14" s="102" customFormat="1" ht="18" customHeight="1">
      <c r="A164" s="98" t="s">
        <v>30</v>
      </c>
      <c r="B164" s="264">
        <f t="shared" si="45"/>
        <v>16.25</v>
      </c>
      <c r="C164" s="409">
        <f t="shared" si="45"/>
        <v>16.25</v>
      </c>
      <c r="D164" s="410">
        <f t="shared" si="37"/>
        <v>0</v>
      </c>
      <c r="E164" s="411">
        <f t="shared" si="38"/>
        <v>1</v>
      </c>
      <c r="F164" s="264">
        <f t="shared" si="46"/>
        <v>15.380000000000003</v>
      </c>
      <c r="G164" s="265">
        <f t="shared" si="46"/>
        <v>15.380000000000003</v>
      </c>
      <c r="H164" s="266">
        <f t="shared" si="39"/>
        <v>0</v>
      </c>
      <c r="I164" s="265">
        <f t="shared" si="40"/>
        <v>0.86999999999999744</v>
      </c>
      <c r="J164" s="278">
        <f t="shared" si="41"/>
        <v>1.0565669700910272</v>
      </c>
      <c r="K164" s="268">
        <f t="shared" si="47"/>
        <v>14.330000000000002</v>
      </c>
      <c r="L164" s="433">
        <f t="shared" si="42"/>
        <v>1.9199999999999982</v>
      </c>
      <c r="M164" s="437">
        <f t="shared" si="43"/>
        <v>1.1339846475924633</v>
      </c>
      <c r="N164"/>
    </row>
    <row r="165" spans="1:14" s="103" customFormat="1" ht="18" customHeight="1">
      <c r="A165" s="34" t="s">
        <v>31</v>
      </c>
      <c r="B165" s="269">
        <f t="shared" si="45"/>
        <v>94</v>
      </c>
      <c r="C165" s="412">
        <f t="shared" si="45"/>
        <v>95</v>
      </c>
      <c r="D165" s="413">
        <f t="shared" si="37"/>
        <v>-1</v>
      </c>
      <c r="E165" s="414">
        <f t="shared" si="38"/>
        <v>0.98947368421052628</v>
      </c>
      <c r="F165" s="269">
        <f t="shared" si="46"/>
        <v>92.8</v>
      </c>
      <c r="G165" s="270">
        <f t="shared" si="46"/>
        <v>92.8</v>
      </c>
      <c r="H165" s="271">
        <f t="shared" si="39"/>
        <v>0</v>
      </c>
      <c r="I165" s="270">
        <f t="shared" si="40"/>
        <v>1.2000000000000028</v>
      </c>
      <c r="J165" s="272">
        <f t="shared" si="41"/>
        <v>1.0129310344827587</v>
      </c>
      <c r="K165" s="273">
        <f t="shared" si="47"/>
        <v>84.35</v>
      </c>
      <c r="L165" s="434">
        <f t="shared" si="42"/>
        <v>9.6500000000000057</v>
      </c>
      <c r="M165" s="438">
        <f t="shared" si="43"/>
        <v>1.1144042679312389</v>
      </c>
      <c r="N165"/>
    </row>
    <row r="166" spans="1:14" s="103" customFormat="1" ht="18" customHeight="1">
      <c r="A166" s="102" t="s">
        <v>32</v>
      </c>
      <c r="B166" s="262">
        <f t="shared" si="45"/>
        <v>51.389999999999993</v>
      </c>
      <c r="C166" s="406">
        <f t="shared" si="45"/>
        <v>51.389999999999993</v>
      </c>
      <c r="D166" s="407">
        <f t="shared" si="37"/>
        <v>0</v>
      </c>
      <c r="E166" s="408">
        <f t="shared" si="38"/>
        <v>1</v>
      </c>
      <c r="F166" s="262">
        <f t="shared" si="46"/>
        <v>51.17</v>
      </c>
      <c r="G166" s="263">
        <f t="shared" si="46"/>
        <v>51.269999999999996</v>
      </c>
      <c r="H166" s="259">
        <f t="shared" si="39"/>
        <v>-9.9999999999994316E-2</v>
      </c>
      <c r="I166" s="263">
        <f t="shared" si="40"/>
        <v>0.21999999999999176</v>
      </c>
      <c r="J166" s="260">
        <f t="shared" si="41"/>
        <v>1.004299394176275</v>
      </c>
      <c r="K166" s="261">
        <f t="shared" si="47"/>
        <v>51.050000000000011</v>
      </c>
      <c r="L166" s="430">
        <f t="shared" si="42"/>
        <v>0.33999999999998209</v>
      </c>
      <c r="M166" s="435">
        <f t="shared" si="43"/>
        <v>1.0066601371204698</v>
      </c>
      <c r="N166" s="102"/>
    </row>
    <row r="167" spans="1:14" s="102" customFormat="1" ht="18" customHeight="1">
      <c r="A167" s="3" t="s">
        <v>33</v>
      </c>
      <c r="B167" s="264">
        <f t="shared" si="45"/>
        <v>23</v>
      </c>
      <c r="C167" s="409">
        <f t="shared" si="45"/>
        <v>23</v>
      </c>
      <c r="D167" s="410">
        <f t="shared" si="37"/>
        <v>0</v>
      </c>
      <c r="E167" s="411">
        <f t="shared" si="38"/>
        <v>1</v>
      </c>
      <c r="F167" s="264">
        <f t="shared" si="46"/>
        <v>23</v>
      </c>
      <c r="G167" s="265">
        <f t="shared" si="46"/>
        <v>23</v>
      </c>
      <c r="H167" s="266">
        <f t="shared" si="39"/>
        <v>0</v>
      </c>
      <c r="I167" s="265">
        <f t="shared" si="40"/>
        <v>0</v>
      </c>
      <c r="J167" s="267">
        <f t="shared" si="41"/>
        <v>1</v>
      </c>
      <c r="K167" s="268">
        <f t="shared" si="47"/>
        <v>23</v>
      </c>
      <c r="L167" s="433">
        <f t="shared" si="42"/>
        <v>0</v>
      </c>
      <c r="M167" s="437">
        <f t="shared" si="43"/>
        <v>1</v>
      </c>
      <c r="N167"/>
    </row>
    <row r="168" spans="1:14" ht="18" customHeight="1">
      <c r="A168" s="3" t="s">
        <v>34</v>
      </c>
      <c r="B168" s="264">
        <f t="shared" si="45"/>
        <v>4.8000000000000007</v>
      </c>
      <c r="C168" s="409">
        <f t="shared" si="45"/>
        <v>4.8000000000000007</v>
      </c>
      <c r="D168" s="410">
        <f t="shared" si="37"/>
        <v>0</v>
      </c>
      <c r="E168" s="411">
        <f t="shared" si="38"/>
        <v>1</v>
      </c>
      <c r="F168" s="264">
        <f t="shared" si="46"/>
        <v>4.8000000000000007</v>
      </c>
      <c r="G168" s="265">
        <f t="shared" si="46"/>
        <v>4.8000000000000007</v>
      </c>
      <c r="H168" s="266">
        <f t="shared" si="39"/>
        <v>0</v>
      </c>
      <c r="I168" s="265">
        <f t="shared" si="40"/>
        <v>0</v>
      </c>
      <c r="J168" s="267">
        <f t="shared" si="41"/>
        <v>1</v>
      </c>
      <c r="K168" s="268">
        <f t="shared" si="47"/>
        <v>4.8000000000000007</v>
      </c>
      <c r="L168" s="433">
        <f t="shared" si="42"/>
        <v>0</v>
      </c>
      <c r="M168" s="437">
        <f t="shared" si="43"/>
        <v>1</v>
      </c>
    </row>
    <row r="169" spans="1:14" ht="18" customHeight="1">
      <c r="A169" s="98" t="s">
        <v>35</v>
      </c>
      <c r="B169" s="264">
        <f t="shared" si="45"/>
        <v>6.6999999999999993</v>
      </c>
      <c r="C169" s="409">
        <f t="shared" si="45"/>
        <v>6.6999999999999993</v>
      </c>
      <c r="D169" s="410">
        <f t="shared" si="37"/>
        <v>0</v>
      </c>
      <c r="E169" s="411">
        <f t="shared" si="38"/>
        <v>1</v>
      </c>
      <c r="F169" s="264">
        <f t="shared" si="46"/>
        <v>6.7000000000000011</v>
      </c>
      <c r="G169" s="265">
        <f t="shared" si="46"/>
        <v>6.8000000000000007</v>
      </c>
      <c r="H169" s="266">
        <f t="shared" si="39"/>
        <v>-9.9999999999999645E-2</v>
      </c>
      <c r="I169" s="265">
        <f t="shared" si="40"/>
        <v>0</v>
      </c>
      <c r="J169" s="278">
        <f t="shared" si="41"/>
        <v>0.99999999999999978</v>
      </c>
      <c r="K169" s="268">
        <f t="shared" si="47"/>
        <v>7.1</v>
      </c>
      <c r="L169" s="433">
        <f t="shared" si="42"/>
        <v>-0.40000000000000036</v>
      </c>
      <c r="M169" s="437">
        <f t="shared" si="43"/>
        <v>0.94366197183098588</v>
      </c>
      <c r="N169" s="85"/>
    </row>
    <row r="170" spans="1:14" ht="18" customHeight="1">
      <c r="A170" s="603" t="s">
        <v>96</v>
      </c>
      <c r="B170" s="612">
        <f>B166-B167-B168-B169</f>
        <v>16.889999999999993</v>
      </c>
      <c r="C170" s="619">
        <f t="shared" si="45"/>
        <v>16.889999999999993</v>
      </c>
      <c r="D170" s="614">
        <f t="shared" si="37"/>
        <v>0</v>
      </c>
      <c r="E170" s="606">
        <f t="shared" si="38"/>
        <v>1</v>
      </c>
      <c r="F170" s="612">
        <f>F166-F167-F168-F169</f>
        <v>16.670000000000002</v>
      </c>
      <c r="G170" s="620">
        <f>G142-G114</f>
        <v>16.670000000000002</v>
      </c>
      <c r="H170" s="616">
        <f t="shared" si="39"/>
        <v>0</v>
      </c>
      <c r="I170" s="615">
        <f t="shared" si="40"/>
        <v>0.21999999999999176</v>
      </c>
      <c r="J170" s="608">
        <f t="shared" si="41"/>
        <v>1.0131973605278939</v>
      </c>
      <c r="K170" s="612">
        <f>K166-K167-K168-K169</f>
        <v>16.150000000000013</v>
      </c>
      <c r="L170" s="617">
        <f t="shared" si="42"/>
        <v>0.73999999999998067</v>
      </c>
      <c r="M170" s="610">
        <f t="shared" si="43"/>
        <v>1.0458204334365313</v>
      </c>
      <c r="N170" s="611"/>
    </row>
    <row r="171" spans="1:14" ht="18" customHeight="1"/>
    <row r="172" spans="1:14" s="102" customFormat="1" ht="18" customHeight="1">
      <c r="A172" s="2" t="s">
        <v>267</v>
      </c>
      <c r="B172"/>
      <c r="C172"/>
      <c r="D172"/>
      <c r="E172" s="305"/>
      <c r="F172"/>
      <c r="G172"/>
      <c r="H172"/>
      <c r="I172"/>
      <c r="J172" s="305"/>
      <c r="K172"/>
      <c r="L172"/>
      <c r="M172" s="305"/>
      <c r="N172"/>
    </row>
    <row r="173" spans="1:14" ht="18" customHeight="1">
      <c r="A173" s="21"/>
      <c r="B173" s="21"/>
      <c r="C173" s="21"/>
      <c r="D173" s="21"/>
      <c r="E173" s="306"/>
      <c r="F173" s="21"/>
      <c r="G173" s="21"/>
      <c r="H173" s="21"/>
      <c r="I173" s="21"/>
      <c r="J173" s="306"/>
      <c r="K173" s="21"/>
      <c r="L173" s="21"/>
      <c r="M173" s="306"/>
    </row>
    <row r="174" spans="1:14" ht="60" customHeight="1">
      <c r="A174" s="118" t="s">
        <v>42</v>
      </c>
      <c r="B174" s="334" t="s">
        <v>285</v>
      </c>
      <c r="C174" s="374" t="s">
        <v>319</v>
      </c>
      <c r="D174" s="375" t="s">
        <v>320</v>
      </c>
      <c r="E174" s="649" t="s">
        <v>321</v>
      </c>
      <c r="F174" s="334" t="s">
        <v>286</v>
      </c>
      <c r="G174" s="120" t="s">
        <v>322</v>
      </c>
      <c r="H174" s="255" t="s">
        <v>323</v>
      </c>
      <c r="I174" s="371" t="s">
        <v>268</v>
      </c>
      <c r="J174" s="307" t="s">
        <v>269</v>
      </c>
      <c r="K174" s="334" t="s">
        <v>173</v>
      </c>
      <c r="L174" s="391" t="s">
        <v>174</v>
      </c>
      <c r="M174" s="653" t="s">
        <v>163</v>
      </c>
      <c r="N174" s="193"/>
    </row>
    <row r="175" spans="1:14" s="576" customFormat="1" ht="18" customHeight="1">
      <c r="A175" s="10"/>
      <c r="B175" s="335" t="s">
        <v>16</v>
      </c>
      <c r="C175" s="20" t="s">
        <v>16</v>
      </c>
      <c r="D175" s="377" t="s">
        <v>16</v>
      </c>
      <c r="E175" s="650" t="s">
        <v>1</v>
      </c>
      <c r="F175" s="337" t="s">
        <v>16</v>
      </c>
      <c r="G175" s="27" t="s">
        <v>16</v>
      </c>
      <c r="H175" s="6" t="s">
        <v>16</v>
      </c>
      <c r="I175" s="27" t="s">
        <v>16</v>
      </c>
      <c r="J175" s="308" t="s">
        <v>1</v>
      </c>
      <c r="K175" s="335" t="s">
        <v>16</v>
      </c>
      <c r="L175" s="16" t="s">
        <v>16</v>
      </c>
      <c r="M175" s="654" t="s">
        <v>1</v>
      </c>
      <c r="N175"/>
    </row>
    <row r="176" spans="1:14" s="593" customFormat="1" ht="18" customHeight="1">
      <c r="A176" s="102" t="s">
        <v>17</v>
      </c>
      <c r="B176" s="108">
        <v>261.19</v>
      </c>
      <c r="C176" s="379">
        <v>258.29000000000002</v>
      </c>
      <c r="D176" s="380">
        <f>B176-C176</f>
        <v>2.8999999999999773</v>
      </c>
      <c r="E176" s="381">
        <f>B176/C176</f>
        <v>1.0112276898060319</v>
      </c>
      <c r="F176" s="108">
        <v>256.43</v>
      </c>
      <c r="G176" s="251">
        <v>255.35</v>
      </c>
      <c r="H176" s="286">
        <f>F176-G176</f>
        <v>1.0800000000000125</v>
      </c>
      <c r="I176" s="252">
        <f>B176-F176</f>
        <v>4.7599999999999909</v>
      </c>
      <c r="J176" s="260">
        <f>B176/F176</f>
        <v>1.0185625706820574</v>
      </c>
      <c r="K176" s="109">
        <v>242.57</v>
      </c>
      <c r="L176" s="396">
        <f>B176-K176</f>
        <v>18.620000000000005</v>
      </c>
      <c r="M176" s="397">
        <f>B176/K176</f>
        <v>1.076761347239972</v>
      </c>
      <c r="N176" s="103"/>
    </row>
    <row r="177" spans="1:14" ht="18" customHeight="1">
      <c r="A177" s="102" t="s">
        <v>18</v>
      </c>
      <c r="B177" s="113">
        <v>25.16</v>
      </c>
      <c r="C177" s="379">
        <v>24.86</v>
      </c>
      <c r="D177" s="380">
        <f t="shared" ref="D177:D198" si="48">B177-C177</f>
        <v>0.30000000000000071</v>
      </c>
      <c r="E177" s="381">
        <f t="shared" ref="E177:E198" si="49">B177/C177</f>
        <v>1.0120675784392599</v>
      </c>
      <c r="F177" s="113">
        <v>31.61</v>
      </c>
      <c r="G177" s="252">
        <v>31.55</v>
      </c>
      <c r="H177" s="256">
        <f t="shared" ref="H177:H198" si="50">F177-G177</f>
        <v>5.9999999999998721E-2</v>
      </c>
      <c r="I177" s="252">
        <f t="shared" ref="I177:I198" si="51">B177-F177</f>
        <v>-6.4499999999999993</v>
      </c>
      <c r="J177" s="260">
        <f t="shared" ref="J177:J198" si="52">B177/F177</f>
        <v>0.79595064852894659</v>
      </c>
      <c r="K177" s="114">
        <v>26.55</v>
      </c>
      <c r="L177" s="396">
        <f t="shared" ref="L177:L198" si="53">B177-K177</f>
        <v>-1.3900000000000006</v>
      </c>
      <c r="M177" s="397">
        <f t="shared" ref="M177:M198" si="54">B177/K177</f>
        <v>0.94764595103578153</v>
      </c>
      <c r="N177" s="103"/>
    </row>
    <row r="178" spans="1:14" ht="18" customHeight="1">
      <c r="A178" s="365" t="s">
        <v>19</v>
      </c>
      <c r="B178" s="366">
        <v>236.04</v>
      </c>
      <c r="C178" s="382">
        <v>233.43</v>
      </c>
      <c r="D178" s="383">
        <f t="shared" si="48"/>
        <v>2.6099999999999852</v>
      </c>
      <c r="E178" s="384">
        <f t="shared" si="49"/>
        <v>1.0111810821231204</v>
      </c>
      <c r="F178" s="366">
        <v>224.82</v>
      </c>
      <c r="G178" s="367">
        <v>223.8</v>
      </c>
      <c r="H178" s="368">
        <f t="shared" si="50"/>
        <v>1.0199999999999818</v>
      </c>
      <c r="I178" s="367">
        <f t="shared" si="51"/>
        <v>11.219999999999999</v>
      </c>
      <c r="J178" s="422">
        <f t="shared" si="52"/>
        <v>1.0499065919402188</v>
      </c>
      <c r="K178" s="426">
        <v>216.02</v>
      </c>
      <c r="L178" s="398">
        <f t="shared" si="53"/>
        <v>20.019999999999982</v>
      </c>
      <c r="M178" s="399">
        <f t="shared" si="54"/>
        <v>1.0926766040181464</v>
      </c>
      <c r="N178" s="103"/>
    </row>
    <row r="179" spans="1:14" ht="18" customHeight="1">
      <c r="A179" s="102" t="s">
        <v>20</v>
      </c>
      <c r="B179" s="113">
        <v>23.21</v>
      </c>
      <c r="C179" s="379">
        <v>22.95</v>
      </c>
      <c r="D179" s="380">
        <f t="shared" si="48"/>
        <v>0.26000000000000156</v>
      </c>
      <c r="E179" s="381">
        <f t="shared" si="49"/>
        <v>1.0113289760348585</v>
      </c>
      <c r="F179" s="113">
        <v>27.54</v>
      </c>
      <c r="G179" s="252">
        <v>27.54</v>
      </c>
      <c r="H179" s="256">
        <f t="shared" si="50"/>
        <v>0</v>
      </c>
      <c r="I179" s="252">
        <f t="shared" si="51"/>
        <v>-4.3299999999999983</v>
      </c>
      <c r="J179" s="260">
        <f t="shared" si="52"/>
        <v>0.84277414669571538</v>
      </c>
      <c r="K179" s="114">
        <v>26.99</v>
      </c>
      <c r="L179" s="396">
        <f t="shared" si="53"/>
        <v>-3.7799999999999976</v>
      </c>
      <c r="M179" s="397">
        <f t="shared" si="54"/>
        <v>0.8599481289366433</v>
      </c>
      <c r="N179" s="102"/>
    </row>
    <row r="180" spans="1:14" ht="18" customHeight="1">
      <c r="A180" s="3" t="s">
        <v>21</v>
      </c>
      <c r="B180" s="99">
        <v>0.53</v>
      </c>
      <c r="C180" s="385">
        <v>0.53</v>
      </c>
      <c r="D180" s="386">
        <f t="shared" si="48"/>
        <v>0</v>
      </c>
      <c r="E180" s="387">
        <f t="shared" si="49"/>
        <v>1</v>
      </c>
      <c r="F180" s="99">
        <v>0.52</v>
      </c>
      <c r="G180" s="253">
        <v>0.52</v>
      </c>
      <c r="H180" s="196">
        <f t="shared" si="50"/>
        <v>0</v>
      </c>
      <c r="I180" s="253">
        <f t="shared" si="51"/>
        <v>1.0000000000000009E-2</v>
      </c>
      <c r="J180" s="267">
        <f t="shared" si="52"/>
        <v>1.0192307692307692</v>
      </c>
      <c r="K180" s="105">
        <v>0.62</v>
      </c>
      <c r="L180" s="70">
        <f t="shared" si="53"/>
        <v>-8.9999999999999969E-2</v>
      </c>
      <c r="M180" s="400">
        <f t="shared" si="54"/>
        <v>0.85483870967741937</v>
      </c>
    </row>
    <row r="181" spans="1:14" ht="18" customHeight="1">
      <c r="A181" s="3" t="s">
        <v>22</v>
      </c>
      <c r="B181" s="99">
        <v>6.98</v>
      </c>
      <c r="C181" s="385">
        <v>6.98</v>
      </c>
      <c r="D181" s="386">
        <f t="shared" si="48"/>
        <v>0</v>
      </c>
      <c r="E181" s="387">
        <f t="shared" si="49"/>
        <v>1</v>
      </c>
      <c r="F181" s="99">
        <v>8.83</v>
      </c>
      <c r="G181" s="253">
        <v>8.83</v>
      </c>
      <c r="H181" s="196">
        <f t="shared" si="50"/>
        <v>0</v>
      </c>
      <c r="I181" s="253">
        <f t="shared" si="51"/>
        <v>-1.8499999999999996</v>
      </c>
      <c r="J181" s="267">
        <f t="shared" si="52"/>
        <v>0.79048697621744057</v>
      </c>
      <c r="K181" s="105">
        <v>5.64</v>
      </c>
      <c r="L181" s="70">
        <f t="shared" si="53"/>
        <v>1.3400000000000007</v>
      </c>
      <c r="M181" s="400">
        <f t="shared" si="54"/>
        <v>1.2375886524822697</v>
      </c>
    </row>
    <row r="182" spans="1:14" s="102" customFormat="1" ht="18" customHeight="1">
      <c r="A182" s="3" t="s">
        <v>23</v>
      </c>
      <c r="B182" s="99">
        <v>5.16</v>
      </c>
      <c r="C182" s="385">
        <v>5.16</v>
      </c>
      <c r="D182" s="386">
        <f t="shared" si="48"/>
        <v>0</v>
      </c>
      <c r="E182" s="387">
        <f t="shared" si="49"/>
        <v>1</v>
      </c>
      <c r="F182" s="99">
        <v>7.16</v>
      </c>
      <c r="G182" s="253">
        <v>7.16</v>
      </c>
      <c r="H182" s="196">
        <f t="shared" si="50"/>
        <v>0</v>
      </c>
      <c r="I182" s="253">
        <f t="shared" si="51"/>
        <v>-2</v>
      </c>
      <c r="J182" s="267">
        <f t="shared" si="52"/>
        <v>0.72067039106145248</v>
      </c>
      <c r="K182" s="105">
        <v>5.18</v>
      </c>
      <c r="L182" s="70">
        <f t="shared" si="53"/>
        <v>-1.9999999999999574E-2</v>
      </c>
      <c r="M182" s="400">
        <f t="shared" si="54"/>
        <v>0.99613899613899626</v>
      </c>
      <c r="N182"/>
    </row>
    <row r="183" spans="1:14" ht="18" customHeight="1">
      <c r="A183" s="34" t="s">
        <v>55</v>
      </c>
      <c r="B183" s="81">
        <v>10.53</v>
      </c>
      <c r="C183" s="388">
        <v>10.28</v>
      </c>
      <c r="D183" s="389">
        <f t="shared" si="48"/>
        <v>0.25</v>
      </c>
      <c r="E183" s="390">
        <f t="shared" si="49"/>
        <v>1.0243190661478598</v>
      </c>
      <c r="F183" s="81">
        <v>11.03</v>
      </c>
      <c r="G183" s="254">
        <v>11.03</v>
      </c>
      <c r="H183" s="200">
        <f t="shared" si="50"/>
        <v>0</v>
      </c>
      <c r="I183" s="254">
        <f t="shared" si="51"/>
        <v>-0.5</v>
      </c>
      <c r="J183" s="272">
        <f t="shared" si="52"/>
        <v>0.95466908431550312</v>
      </c>
      <c r="K183" s="106">
        <v>15.56</v>
      </c>
      <c r="L183" s="401">
        <f t="shared" si="53"/>
        <v>-5.0300000000000011</v>
      </c>
      <c r="M183" s="402">
        <f t="shared" si="54"/>
        <v>0.67673521850899732</v>
      </c>
    </row>
    <row r="184" spans="1:14" ht="18" customHeight="1">
      <c r="A184" s="102" t="s">
        <v>24</v>
      </c>
      <c r="B184" s="113">
        <v>165.07</v>
      </c>
      <c r="C184" s="379">
        <v>165.74</v>
      </c>
      <c r="D184" s="380">
        <f t="shared" si="48"/>
        <v>-0.67000000000001592</v>
      </c>
      <c r="E184" s="381">
        <f t="shared" si="49"/>
        <v>0.99595752383250868</v>
      </c>
      <c r="F184" s="113">
        <v>149.66</v>
      </c>
      <c r="G184" s="252">
        <v>149.63999999999999</v>
      </c>
      <c r="H184" s="256">
        <f t="shared" si="50"/>
        <v>2.0000000000010232E-2</v>
      </c>
      <c r="I184" s="252">
        <f t="shared" si="51"/>
        <v>15.409999999999997</v>
      </c>
      <c r="J184" s="260">
        <f t="shared" si="52"/>
        <v>1.1029667245757049</v>
      </c>
      <c r="K184" s="114">
        <v>139.61000000000001</v>
      </c>
      <c r="L184" s="396">
        <f t="shared" si="53"/>
        <v>25.45999999999998</v>
      </c>
      <c r="M184" s="397">
        <f t="shared" si="54"/>
        <v>1.1823651600888188</v>
      </c>
      <c r="N184" s="102"/>
    </row>
    <row r="185" spans="1:14" s="85" customFormat="1" ht="18" customHeight="1">
      <c r="A185" s="3" t="s">
        <v>25</v>
      </c>
      <c r="B185" s="99">
        <v>2.0299999999999998</v>
      </c>
      <c r="C185" s="385">
        <v>1.93</v>
      </c>
      <c r="D185" s="386">
        <f t="shared" si="48"/>
        <v>9.9999999999999867E-2</v>
      </c>
      <c r="E185" s="387">
        <f t="shared" si="49"/>
        <v>1.0518134715025906</v>
      </c>
      <c r="F185" s="99">
        <v>2.13</v>
      </c>
      <c r="G185" s="253">
        <v>2.0299999999999998</v>
      </c>
      <c r="H185" s="196">
        <f t="shared" si="50"/>
        <v>0.10000000000000009</v>
      </c>
      <c r="I185" s="253">
        <f t="shared" si="51"/>
        <v>-0.10000000000000009</v>
      </c>
      <c r="J185" s="267">
        <f t="shared" si="52"/>
        <v>0.95305164319248825</v>
      </c>
      <c r="K185" s="105">
        <v>1</v>
      </c>
      <c r="L185" s="70">
        <f t="shared" si="53"/>
        <v>1.0299999999999998</v>
      </c>
      <c r="M185" s="400">
        <f t="shared" si="54"/>
        <v>2.0299999999999998</v>
      </c>
      <c r="N185"/>
    </row>
    <row r="186" spans="1:14" s="611" customFormat="1" ht="18" customHeight="1">
      <c r="A186" s="3" t="s">
        <v>26</v>
      </c>
      <c r="B186" s="99">
        <v>127.99</v>
      </c>
      <c r="C186" s="385">
        <v>127.99</v>
      </c>
      <c r="D186" s="386">
        <f t="shared" si="48"/>
        <v>0</v>
      </c>
      <c r="E186" s="387">
        <f t="shared" si="49"/>
        <v>1</v>
      </c>
      <c r="F186" s="99">
        <v>110.79</v>
      </c>
      <c r="G186" s="253">
        <v>110.79</v>
      </c>
      <c r="H186" s="196">
        <f t="shared" si="50"/>
        <v>0</v>
      </c>
      <c r="I186" s="253">
        <f t="shared" si="51"/>
        <v>17.199999999999989</v>
      </c>
      <c r="J186" s="267">
        <f t="shared" si="52"/>
        <v>1.1552486686524053</v>
      </c>
      <c r="K186" s="105">
        <v>97.04</v>
      </c>
      <c r="L186" s="70">
        <f t="shared" si="53"/>
        <v>30.949999999999989</v>
      </c>
      <c r="M186" s="400">
        <f t="shared" si="54"/>
        <v>1.3189406430338004</v>
      </c>
      <c r="N186"/>
    </row>
    <row r="187" spans="1:14" ht="18" customHeight="1">
      <c r="A187" s="576" t="s">
        <v>100</v>
      </c>
      <c r="B187" s="585">
        <v>9.85</v>
      </c>
      <c r="C187" s="596">
        <v>130.30000000000001</v>
      </c>
      <c r="D187" s="586">
        <f t="shared" si="48"/>
        <v>-120.45000000000002</v>
      </c>
      <c r="E187" s="578">
        <f>B187/C187</f>
        <v>7.55947812739831E-2</v>
      </c>
      <c r="F187" s="585">
        <f>F176-F186</f>
        <v>145.63999999999999</v>
      </c>
      <c r="G187" s="588">
        <v>144.56</v>
      </c>
      <c r="H187" s="590">
        <f>F187-G187</f>
        <v>1.0799999999999841</v>
      </c>
      <c r="I187" s="588">
        <f>B187-F187</f>
        <v>-135.79</v>
      </c>
      <c r="J187" s="581">
        <f>B187/F187</f>
        <v>6.7632518538862957E-2</v>
      </c>
      <c r="K187" s="601">
        <f>K176-K186</f>
        <v>145.52999999999997</v>
      </c>
      <c r="L187" s="599">
        <f>K187</f>
        <v>145.52999999999997</v>
      </c>
      <c r="M187" s="583">
        <f>B187/K187</f>
        <v>6.768363911221055E-2</v>
      </c>
      <c r="N187" s="576"/>
    </row>
    <row r="188" spans="1:14" ht="18" customHeight="1">
      <c r="A188" s="593" t="s">
        <v>101</v>
      </c>
      <c r="B188" s="577">
        <v>0.13769999999999999</v>
      </c>
      <c r="C188" s="600">
        <v>0.49552828216345962</v>
      </c>
      <c r="D188" s="578">
        <f t="shared" si="48"/>
        <v>-0.35782828216345963</v>
      </c>
      <c r="E188" s="578">
        <f>B188/C188</f>
        <v>0.27788524884756621</v>
      </c>
      <c r="F188" s="577">
        <f>F186/F176</f>
        <v>0.43204773232461102</v>
      </c>
      <c r="G188" s="579">
        <v>0.43387507342862741</v>
      </c>
      <c r="H188" s="580">
        <f>F188-G188</f>
        <v>-1.8273411040163889E-3</v>
      </c>
      <c r="I188" s="579">
        <f>B188-F188</f>
        <v>-0.29434773232461103</v>
      </c>
      <c r="J188" s="581">
        <f>B188/F188</f>
        <v>0.31871478472786346</v>
      </c>
      <c r="K188" s="602">
        <f>K186/K176</f>
        <v>0.40004947025600862</v>
      </c>
      <c r="L188" s="582">
        <f>K188</f>
        <v>0.40004947025600862</v>
      </c>
      <c r="M188" s="583">
        <f>B188/K188</f>
        <v>0.34420742992580372</v>
      </c>
      <c r="N188" s="593"/>
    </row>
    <row r="189" spans="1:14" ht="18" customHeight="1">
      <c r="A189" s="3" t="s">
        <v>27</v>
      </c>
      <c r="B189" s="99">
        <v>9.85</v>
      </c>
      <c r="C189" s="385">
        <v>10.61</v>
      </c>
      <c r="D189" s="386">
        <f t="shared" si="48"/>
        <v>-0.75999999999999979</v>
      </c>
      <c r="E189" s="387">
        <f t="shared" si="49"/>
        <v>0.92836946277097077</v>
      </c>
      <c r="F189" s="99">
        <v>12.35</v>
      </c>
      <c r="G189" s="253">
        <v>12.41</v>
      </c>
      <c r="H189" s="196">
        <f t="shared" si="50"/>
        <v>-6.0000000000000497E-2</v>
      </c>
      <c r="I189" s="253">
        <f t="shared" si="51"/>
        <v>-2.5</v>
      </c>
      <c r="J189" s="267">
        <f t="shared" si="52"/>
        <v>0.79757085020242913</v>
      </c>
      <c r="K189" s="105">
        <v>14.22</v>
      </c>
      <c r="L189" s="70">
        <f t="shared" si="53"/>
        <v>-4.370000000000001</v>
      </c>
      <c r="M189" s="400">
        <f t="shared" si="54"/>
        <v>0.69268635724331917</v>
      </c>
    </row>
    <row r="190" spans="1:14" ht="18" customHeight="1">
      <c r="A190" s="3" t="s">
        <v>28</v>
      </c>
      <c r="B190" s="99">
        <v>13.77</v>
      </c>
      <c r="C190" s="385">
        <v>13.75</v>
      </c>
      <c r="D190" s="386">
        <f t="shared" si="48"/>
        <v>1.9999999999999574E-2</v>
      </c>
      <c r="E190" s="387">
        <f t="shared" si="49"/>
        <v>1.0014545454545454</v>
      </c>
      <c r="F190" s="99">
        <v>13.58</v>
      </c>
      <c r="G190" s="253">
        <v>13.56</v>
      </c>
      <c r="H190" s="196">
        <f t="shared" si="50"/>
        <v>1.9999999999999574E-2</v>
      </c>
      <c r="I190" s="253">
        <f t="shared" si="51"/>
        <v>0.1899999999999995</v>
      </c>
      <c r="J190" s="267">
        <f t="shared" si="52"/>
        <v>1.0139911634756995</v>
      </c>
      <c r="K190" s="105">
        <v>16.63</v>
      </c>
      <c r="L190" s="70">
        <f t="shared" si="53"/>
        <v>-2.8599999999999994</v>
      </c>
      <c r="M190" s="400">
        <f t="shared" si="54"/>
        <v>0.82802164762477448</v>
      </c>
    </row>
    <row r="191" spans="1:14" ht="18" customHeight="1">
      <c r="A191" s="3" t="s">
        <v>29</v>
      </c>
      <c r="B191" s="99">
        <v>4.4800000000000004</v>
      </c>
      <c r="C191" s="385">
        <v>4.4800000000000004</v>
      </c>
      <c r="D191" s="386">
        <f t="shared" si="48"/>
        <v>0</v>
      </c>
      <c r="E191" s="387">
        <f t="shared" si="49"/>
        <v>1</v>
      </c>
      <c r="F191" s="99">
        <v>4.25</v>
      </c>
      <c r="G191" s="253">
        <v>4.25</v>
      </c>
      <c r="H191" s="196">
        <f t="shared" si="50"/>
        <v>0</v>
      </c>
      <c r="I191" s="253">
        <f t="shared" si="51"/>
        <v>0.23000000000000043</v>
      </c>
      <c r="J191" s="267">
        <f t="shared" si="52"/>
        <v>1.0541176470588236</v>
      </c>
      <c r="K191" s="105">
        <v>3.83</v>
      </c>
      <c r="L191" s="70">
        <f t="shared" si="53"/>
        <v>0.65000000000000036</v>
      </c>
      <c r="M191" s="400">
        <f t="shared" si="54"/>
        <v>1.1697127937336815</v>
      </c>
    </row>
    <row r="192" spans="1:14" s="102" customFormat="1" ht="18" customHeight="1">
      <c r="A192" s="98" t="s">
        <v>30</v>
      </c>
      <c r="B192" s="99">
        <v>5.05</v>
      </c>
      <c r="C192" s="385">
        <v>5.09</v>
      </c>
      <c r="D192" s="386">
        <f t="shared" si="48"/>
        <v>-4.0000000000000036E-2</v>
      </c>
      <c r="E192" s="387">
        <f t="shared" si="49"/>
        <v>0.99214145383104124</v>
      </c>
      <c r="F192" s="99">
        <v>4.67</v>
      </c>
      <c r="G192" s="253">
        <v>4.71</v>
      </c>
      <c r="H192" s="196">
        <f t="shared" si="50"/>
        <v>-4.0000000000000036E-2</v>
      </c>
      <c r="I192" s="253">
        <f t="shared" si="51"/>
        <v>0.37999999999999989</v>
      </c>
      <c r="J192" s="278">
        <f t="shared" si="52"/>
        <v>1.0813704496788008</v>
      </c>
      <c r="K192" s="105">
        <v>5.09</v>
      </c>
      <c r="L192" s="70">
        <f t="shared" si="53"/>
        <v>-4.0000000000000036E-2</v>
      </c>
      <c r="M192" s="400">
        <f t="shared" si="54"/>
        <v>0.99214145383104124</v>
      </c>
      <c r="N192"/>
    </row>
    <row r="193" spans="1:14" s="103" customFormat="1" ht="18" customHeight="1">
      <c r="A193" s="34" t="s">
        <v>31</v>
      </c>
      <c r="B193" s="81">
        <v>10.039999999999999</v>
      </c>
      <c r="C193" s="388">
        <v>10.14</v>
      </c>
      <c r="D193" s="389">
        <f t="shared" si="48"/>
        <v>-0.10000000000000142</v>
      </c>
      <c r="E193" s="390">
        <f t="shared" si="49"/>
        <v>0.99013806706114382</v>
      </c>
      <c r="F193" s="81">
        <v>9.5399999999999991</v>
      </c>
      <c r="G193" s="254">
        <v>9.64</v>
      </c>
      <c r="H193" s="200">
        <f t="shared" si="50"/>
        <v>-0.10000000000000142</v>
      </c>
      <c r="I193" s="254">
        <f t="shared" si="51"/>
        <v>0.5</v>
      </c>
      <c r="J193" s="272">
        <f t="shared" si="52"/>
        <v>1.0524109014675052</v>
      </c>
      <c r="K193" s="106">
        <v>14.54</v>
      </c>
      <c r="L193" s="401">
        <f t="shared" si="53"/>
        <v>-4.5</v>
      </c>
      <c r="M193" s="402">
        <f t="shared" si="54"/>
        <v>0.69050894085281977</v>
      </c>
      <c r="N193"/>
    </row>
    <row r="194" spans="1:14" s="103" customFormat="1" ht="18" customHeight="1">
      <c r="A194" s="102" t="s">
        <v>32</v>
      </c>
      <c r="B194" s="113">
        <v>21.78</v>
      </c>
      <c r="C194" s="379">
        <v>19.579999999999998</v>
      </c>
      <c r="D194" s="380">
        <f t="shared" si="48"/>
        <v>2.2000000000000028</v>
      </c>
      <c r="E194" s="381">
        <f t="shared" si="49"/>
        <v>1.1123595505617978</v>
      </c>
      <c r="F194" s="113">
        <v>22.09</v>
      </c>
      <c r="G194" s="252">
        <v>21.39</v>
      </c>
      <c r="H194" s="256">
        <f t="shared" si="50"/>
        <v>0.69999999999999929</v>
      </c>
      <c r="I194" s="252">
        <f t="shared" si="51"/>
        <v>-0.30999999999999872</v>
      </c>
      <c r="J194" s="260">
        <f t="shared" si="52"/>
        <v>0.98596650067904035</v>
      </c>
      <c r="K194" s="114">
        <v>16.7</v>
      </c>
      <c r="L194" s="396">
        <f t="shared" si="53"/>
        <v>5.0800000000000018</v>
      </c>
      <c r="M194" s="397">
        <f t="shared" si="54"/>
        <v>1.3041916167664671</v>
      </c>
      <c r="N194" s="102"/>
    </row>
    <row r="195" spans="1:14" s="102" customFormat="1" ht="18" customHeight="1">
      <c r="A195" s="3" t="s">
        <v>33</v>
      </c>
      <c r="B195" s="99">
        <v>11.63</v>
      </c>
      <c r="C195" s="385">
        <v>9.6300000000000008</v>
      </c>
      <c r="D195" s="386">
        <f t="shared" si="48"/>
        <v>2</v>
      </c>
      <c r="E195" s="387">
        <f t="shared" si="49"/>
        <v>1.2076843198338525</v>
      </c>
      <c r="F195" s="99">
        <v>11.13</v>
      </c>
      <c r="G195" s="253">
        <v>10.63</v>
      </c>
      <c r="H195" s="196">
        <f t="shared" si="50"/>
        <v>0.5</v>
      </c>
      <c r="I195" s="253">
        <f t="shared" si="51"/>
        <v>0.5</v>
      </c>
      <c r="J195" s="267">
        <f t="shared" si="52"/>
        <v>1.0449236298292901</v>
      </c>
      <c r="K195" s="105">
        <v>5.6</v>
      </c>
      <c r="L195" s="70">
        <f t="shared" si="53"/>
        <v>6.0300000000000011</v>
      </c>
      <c r="M195" s="400">
        <f t="shared" si="54"/>
        <v>2.0767857142857147</v>
      </c>
      <c r="N195"/>
    </row>
    <row r="196" spans="1:14" ht="18" customHeight="1">
      <c r="A196" s="3" t="s">
        <v>34</v>
      </c>
      <c r="B196" s="99">
        <v>3.08</v>
      </c>
      <c r="C196" s="385">
        <v>2.88</v>
      </c>
      <c r="D196" s="386">
        <f t="shared" si="48"/>
        <v>0.20000000000000018</v>
      </c>
      <c r="E196" s="387">
        <f t="shared" si="49"/>
        <v>1.0694444444444444</v>
      </c>
      <c r="F196" s="99">
        <v>3.93</v>
      </c>
      <c r="G196" s="253">
        <v>3.73</v>
      </c>
      <c r="H196" s="196">
        <f t="shared" si="50"/>
        <v>0.20000000000000018</v>
      </c>
      <c r="I196" s="253">
        <f t="shared" si="51"/>
        <v>-0.85000000000000009</v>
      </c>
      <c r="J196" s="267">
        <f t="shared" si="52"/>
        <v>0.78371501272264632</v>
      </c>
      <c r="K196" s="105">
        <v>2.56</v>
      </c>
      <c r="L196" s="70">
        <f t="shared" si="53"/>
        <v>0.52</v>
      </c>
      <c r="M196" s="400">
        <f t="shared" si="54"/>
        <v>1.203125</v>
      </c>
    </row>
    <row r="197" spans="1:14" ht="18" customHeight="1">
      <c r="A197" s="98" t="s">
        <v>35</v>
      </c>
      <c r="B197" s="99">
        <v>2.0099999999999998</v>
      </c>
      <c r="C197" s="385">
        <v>2.0099999999999998</v>
      </c>
      <c r="D197" s="386">
        <f t="shared" si="48"/>
        <v>0</v>
      </c>
      <c r="E197" s="387">
        <f t="shared" si="49"/>
        <v>1</v>
      </c>
      <c r="F197" s="99">
        <v>2.08</v>
      </c>
      <c r="G197" s="253">
        <v>2.08</v>
      </c>
      <c r="H197" s="196">
        <f t="shared" si="50"/>
        <v>0</v>
      </c>
      <c r="I197" s="253">
        <f t="shared" si="51"/>
        <v>-7.0000000000000284E-2</v>
      </c>
      <c r="J197" s="278">
        <f t="shared" si="52"/>
        <v>0.96634615384615374</v>
      </c>
      <c r="K197" s="105">
        <v>3.35</v>
      </c>
      <c r="L197" s="70">
        <f t="shared" si="53"/>
        <v>-1.3400000000000003</v>
      </c>
      <c r="M197" s="400">
        <f t="shared" si="54"/>
        <v>0.59999999999999987</v>
      </c>
      <c r="N197" s="85"/>
    </row>
    <row r="198" spans="1:14" ht="18" customHeight="1">
      <c r="A198" s="603" t="s">
        <v>96</v>
      </c>
      <c r="B198" s="612">
        <f>B194-B195-B196-B197</f>
        <v>5.0600000000000005</v>
      </c>
      <c r="C198" s="613">
        <v>5.0599999999999978</v>
      </c>
      <c r="D198" s="614">
        <f t="shared" si="48"/>
        <v>0</v>
      </c>
      <c r="E198" s="606">
        <f t="shared" si="49"/>
        <v>1.0000000000000004</v>
      </c>
      <c r="F198" s="612">
        <f>F194-F195-F196-F197</f>
        <v>4.9499999999999993</v>
      </c>
      <c r="G198" s="615">
        <v>4.9499999999999993</v>
      </c>
      <c r="H198" s="616">
        <f t="shared" si="50"/>
        <v>0</v>
      </c>
      <c r="I198" s="615">
        <f t="shared" si="51"/>
        <v>0.11000000000000121</v>
      </c>
      <c r="J198" s="608">
        <f t="shared" si="52"/>
        <v>1.0222222222222224</v>
      </c>
      <c r="K198" s="612">
        <f>K194-K195-K196-K197</f>
        <v>5.1899999999999995</v>
      </c>
      <c r="L198" s="617">
        <f t="shared" si="53"/>
        <v>-0.12999999999999901</v>
      </c>
      <c r="M198" s="610">
        <f t="shared" si="54"/>
        <v>0.97495183044316014</v>
      </c>
      <c r="N198" s="611"/>
    </row>
    <row r="199" spans="1:14" ht="18" customHeight="1"/>
    <row r="200" spans="1:14" s="102" customFormat="1" ht="18" customHeight="1">
      <c r="A200" s="2" t="s">
        <v>270</v>
      </c>
      <c r="B200"/>
      <c r="C200"/>
      <c r="D200"/>
      <c r="E200" s="305"/>
      <c r="F200"/>
      <c r="G200"/>
      <c r="H200"/>
      <c r="I200"/>
      <c r="J200" s="305"/>
      <c r="K200"/>
      <c r="L200"/>
      <c r="M200" s="305"/>
      <c r="N200"/>
    </row>
    <row r="201" spans="1:14" ht="18" customHeight="1">
      <c r="A201" s="21"/>
      <c r="B201" s="21"/>
      <c r="C201" s="21"/>
      <c r="D201" s="21"/>
      <c r="E201" s="306"/>
      <c r="F201" s="21"/>
      <c r="G201" s="21"/>
      <c r="H201" s="21"/>
      <c r="I201" s="21"/>
      <c r="J201" s="306"/>
      <c r="K201" s="21"/>
      <c r="L201" s="21"/>
      <c r="M201" s="306"/>
    </row>
    <row r="202" spans="1:14" ht="60" customHeight="1">
      <c r="A202" s="118" t="s">
        <v>73</v>
      </c>
      <c r="B202" s="334" t="s">
        <v>287</v>
      </c>
      <c r="C202" s="374" t="s">
        <v>324</v>
      </c>
      <c r="D202" s="375" t="s">
        <v>325</v>
      </c>
      <c r="E202" s="649" t="s">
        <v>326</v>
      </c>
      <c r="F202" s="334" t="s">
        <v>288</v>
      </c>
      <c r="G202" s="120" t="s">
        <v>327</v>
      </c>
      <c r="H202" s="255" t="s">
        <v>328</v>
      </c>
      <c r="I202" s="371" t="s">
        <v>271</v>
      </c>
      <c r="J202" s="307" t="s">
        <v>272</v>
      </c>
      <c r="K202" s="334" t="s">
        <v>175</v>
      </c>
      <c r="L202" s="391" t="s">
        <v>176</v>
      </c>
      <c r="M202" s="653" t="s">
        <v>164</v>
      </c>
    </row>
    <row r="203" spans="1:14" s="576" customFormat="1" ht="18" customHeight="1">
      <c r="A203" s="10"/>
      <c r="B203" s="335" t="s">
        <v>1</v>
      </c>
      <c r="C203" s="20" t="s">
        <v>1</v>
      </c>
      <c r="D203" s="377" t="s">
        <v>1</v>
      </c>
      <c r="E203" s="650" t="s">
        <v>1</v>
      </c>
      <c r="F203" s="337" t="s">
        <v>1</v>
      </c>
      <c r="G203" s="27" t="s">
        <v>1</v>
      </c>
      <c r="H203" s="6"/>
      <c r="I203" s="27" t="s">
        <v>1</v>
      </c>
      <c r="J203" s="308" t="s">
        <v>1</v>
      </c>
      <c r="K203" s="335" t="s">
        <v>1</v>
      </c>
      <c r="L203" s="16" t="s">
        <v>1</v>
      </c>
      <c r="M203" s="654" t="s">
        <v>1</v>
      </c>
      <c r="N203"/>
    </row>
    <row r="204" spans="1:14" ht="18" customHeight="1">
      <c r="A204" s="102" t="s">
        <v>17</v>
      </c>
      <c r="B204" s="446">
        <f>B176/B120</f>
        <v>0.35547178028498716</v>
      </c>
      <c r="C204" s="381">
        <f>C176/C120</f>
        <v>0.35146756657458944</v>
      </c>
      <c r="D204" s="381">
        <f>B204-C204</f>
        <v>4.0042137103977193E-3</v>
      </c>
      <c r="E204" s="381">
        <f>B204/C204</f>
        <v>1.0113928398839838</v>
      </c>
      <c r="F204" s="446">
        <f>F176/F120</f>
        <v>0.34640999662276262</v>
      </c>
      <c r="G204" s="274">
        <f>G176/G120</f>
        <v>0.34499297449200172</v>
      </c>
      <c r="H204" s="294">
        <f>F204-G204</f>
        <v>1.4170221307608921E-3</v>
      </c>
      <c r="I204" s="318">
        <f>B204-F204</f>
        <v>9.0617836622245429E-3</v>
      </c>
      <c r="J204" s="110">
        <f>B204/F204</f>
        <v>1.0261591286353458</v>
      </c>
      <c r="K204" s="449">
        <f>K176/K120</f>
        <v>0.34067863262267911</v>
      </c>
      <c r="L204" s="442">
        <f>B204-K204</f>
        <v>1.4793147662308048E-2</v>
      </c>
      <c r="M204" s="397">
        <f>B204/K204</f>
        <v>1.0434225872882739</v>
      </c>
      <c r="N204" s="103"/>
    </row>
    <row r="205" spans="1:14" ht="18" customHeight="1">
      <c r="A205" s="102" t="s">
        <v>18</v>
      </c>
      <c r="B205" s="447">
        <f t="shared" ref="B205:C214" si="55">B177/(B121+B37)</f>
        <v>0.42193526748281068</v>
      </c>
      <c r="C205" s="381">
        <f t="shared" si="55"/>
        <v>0.41690424283078992</v>
      </c>
      <c r="D205" s="381">
        <f t="shared" ref="D205:D225" si="56">B205-C205</f>
        <v>5.0310246520207658E-3</v>
      </c>
      <c r="E205" s="381">
        <f t="shared" ref="E205:E225" si="57">B205/C205</f>
        <v>1.0120675784392599</v>
      </c>
      <c r="F205" s="447">
        <f t="shared" ref="F205:G214" si="58">F177/(F121+F37)</f>
        <v>0.51828168552221676</v>
      </c>
      <c r="G205" s="275">
        <f t="shared" si="58"/>
        <v>0.51729791769142486</v>
      </c>
      <c r="H205" s="276">
        <f t="shared" ref="H205:H225" si="59">F205-G205</f>
        <v>9.83767830791904E-4</v>
      </c>
      <c r="I205" s="318">
        <f t="shared" ref="I205:I225" si="60">B205-F205</f>
        <v>-9.6346418039406079E-2</v>
      </c>
      <c r="J205" s="110">
        <f t="shared" ref="J205:J225" si="61">B205/F205</f>
        <v>0.81410414311219936</v>
      </c>
      <c r="K205" s="449">
        <f t="shared" ref="K205:K214" si="62">K177/(K121+K37)</f>
        <v>0.49990585577104124</v>
      </c>
      <c r="L205" s="442">
        <f t="shared" ref="L205:L224" si="63">B205-K205</f>
        <v>-7.7970588288230558E-2</v>
      </c>
      <c r="M205" s="397">
        <f t="shared" ref="M205:M225" si="64">B205/K205</f>
        <v>0.84402945597032297</v>
      </c>
      <c r="N205" s="103"/>
    </row>
    <row r="206" spans="1:14" ht="18" customHeight="1">
      <c r="A206" s="365" t="s">
        <v>19</v>
      </c>
      <c r="B206" s="448">
        <f t="shared" si="55"/>
        <v>0.27649704807421982</v>
      </c>
      <c r="C206" s="384">
        <f t="shared" si="55"/>
        <v>0.27346211970337742</v>
      </c>
      <c r="D206" s="384">
        <f t="shared" si="56"/>
        <v>3.0349283708424046E-3</v>
      </c>
      <c r="E206" s="384">
        <f t="shared" si="57"/>
        <v>1.0110981673591004</v>
      </c>
      <c r="F206" s="448">
        <f t="shared" si="58"/>
        <v>0.26154633658298237</v>
      </c>
      <c r="G206" s="427">
        <f t="shared" si="58"/>
        <v>0.26055977273785685</v>
      </c>
      <c r="H206" s="422">
        <f t="shared" si="59"/>
        <v>9.8656384512552098E-4</v>
      </c>
      <c r="I206" s="439">
        <f t="shared" si="60"/>
        <v>1.4950711491237445E-2</v>
      </c>
      <c r="J206" s="369">
        <f t="shared" si="61"/>
        <v>1.0571627639161902</v>
      </c>
      <c r="K206" s="450">
        <f t="shared" si="62"/>
        <v>0.25973307683058794</v>
      </c>
      <c r="L206" s="443">
        <f t="shared" si="63"/>
        <v>1.6763971243631881E-2</v>
      </c>
      <c r="M206" s="399">
        <f t="shared" si="64"/>
        <v>1.0645430741752089</v>
      </c>
      <c r="N206" s="103"/>
    </row>
    <row r="207" spans="1:14" ht="18" customHeight="1">
      <c r="A207" s="102" t="s">
        <v>20</v>
      </c>
      <c r="B207" s="447">
        <f t="shared" si="55"/>
        <v>9.9592362154044198E-2</v>
      </c>
      <c r="C207" s="381">
        <f t="shared" si="55"/>
        <v>9.847672173353357E-2</v>
      </c>
      <c r="D207" s="381">
        <f t="shared" si="56"/>
        <v>1.1156404205106274E-3</v>
      </c>
      <c r="E207" s="381">
        <f t="shared" si="57"/>
        <v>1.0113289760348585</v>
      </c>
      <c r="F207" s="447">
        <f t="shared" si="58"/>
        <v>0.11731129664338047</v>
      </c>
      <c r="G207" s="275">
        <f t="shared" si="58"/>
        <v>0.11781314168377824</v>
      </c>
      <c r="H207" s="276">
        <f t="shared" si="59"/>
        <v>-5.0184504039776923E-4</v>
      </c>
      <c r="I207" s="318">
        <f t="shared" si="60"/>
        <v>-1.7718934489336272E-2</v>
      </c>
      <c r="J207" s="110">
        <f t="shared" si="61"/>
        <v>0.84895798617586848</v>
      </c>
      <c r="K207" s="449">
        <f t="shared" si="62"/>
        <v>0.11564829891164624</v>
      </c>
      <c r="L207" s="442">
        <f t="shared" si="63"/>
        <v>-1.6055936757602043E-2</v>
      </c>
      <c r="M207" s="397">
        <f t="shared" si="64"/>
        <v>0.8611658199151847</v>
      </c>
      <c r="N207" s="102"/>
    </row>
    <row r="208" spans="1:14" ht="18" customHeight="1">
      <c r="A208" s="3" t="s">
        <v>21</v>
      </c>
      <c r="B208" s="485">
        <f t="shared" si="55"/>
        <v>3.0285714285714287E-2</v>
      </c>
      <c r="C208" s="387">
        <f t="shared" si="55"/>
        <v>3.1176470588235295E-2</v>
      </c>
      <c r="D208" s="387">
        <f t="shared" si="56"/>
        <v>-8.9075630252100774E-4</v>
      </c>
      <c r="E208" s="387">
        <f t="shared" si="57"/>
        <v>0.97142857142857142</v>
      </c>
      <c r="F208" s="485">
        <f t="shared" si="58"/>
        <v>3.0409356725146199E-2</v>
      </c>
      <c r="G208" s="277">
        <f t="shared" si="58"/>
        <v>3.2298136645962733E-2</v>
      </c>
      <c r="H208" s="278">
        <f t="shared" si="59"/>
        <v>-1.8887799208165343E-3</v>
      </c>
      <c r="I208" s="440">
        <f t="shared" si="60"/>
        <v>-1.2364243943191119E-4</v>
      </c>
      <c r="J208" s="7">
        <f t="shared" si="61"/>
        <v>0.99593406593406597</v>
      </c>
      <c r="K208" s="451">
        <f t="shared" si="62"/>
        <v>0.04</v>
      </c>
      <c r="L208" s="444">
        <f t="shared" si="63"/>
        <v>-9.7142857142857135E-3</v>
      </c>
      <c r="M208" s="400">
        <f t="shared" si="64"/>
        <v>0.75714285714285712</v>
      </c>
    </row>
    <row r="209" spans="1:14" s="102" customFormat="1" ht="18" customHeight="1">
      <c r="A209" s="3" t="s">
        <v>22</v>
      </c>
      <c r="B209" s="485">
        <f t="shared" si="55"/>
        <v>0.25851851851851854</v>
      </c>
      <c r="C209" s="387">
        <f t="shared" si="55"/>
        <v>0.25851851851851854</v>
      </c>
      <c r="D209" s="387">
        <f t="shared" si="56"/>
        <v>0</v>
      </c>
      <c r="E209" s="387">
        <f t="shared" si="57"/>
        <v>1</v>
      </c>
      <c r="F209" s="485">
        <f t="shared" si="58"/>
        <v>0.2762828535669587</v>
      </c>
      <c r="G209" s="277">
        <f t="shared" si="58"/>
        <v>0.2762828535669587</v>
      </c>
      <c r="H209" s="278">
        <f t="shared" si="59"/>
        <v>0</v>
      </c>
      <c r="I209" s="440">
        <f t="shared" si="60"/>
        <v>-1.7764335048440161E-2</v>
      </c>
      <c r="J209" s="7">
        <f t="shared" si="61"/>
        <v>0.93570236147812602</v>
      </c>
      <c r="K209" s="451">
        <f t="shared" si="62"/>
        <v>0.24154175588865093</v>
      </c>
      <c r="L209" s="444">
        <f t="shared" si="63"/>
        <v>1.6976762629867609E-2</v>
      </c>
      <c r="M209" s="400">
        <f t="shared" si="64"/>
        <v>1.0702850013133702</v>
      </c>
      <c r="N209"/>
    </row>
    <row r="210" spans="1:14" ht="18" customHeight="1">
      <c r="A210" s="3" t="s">
        <v>23</v>
      </c>
      <c r="B210" s="485">
        <f t="shared" si="55"/>
        <v>0.16753246753246753</v>
      </c>
      <c r="C210" s="387">
        <f t="shared" si="55"/>
        <v>0.16753246753246753</v>
      </c>
      <c r="D210" s="387">
        <f t="shared" si="56"/>
        <v>0</v>
      </c>
      <c r="E210" s="387">
        <f t="shared" si="57"/>
        <v>1</v>
      </c>
      <c r="F210" s="485">
        <f t="shared" si="58"/>
        <v>0.23708609271523179</v>
      </c>
      <c r="G210" s="277">
        <f t="shared" si="58"/>
        <v>0.23708609271523179</v>
      </c>
      <c r="H210" s="278">
        <f t="shared" si="59"/>
        <v>0</v>
      </c>
      <c r="I210" s="440">
        <f t="shared" si="60"/>
        <v>-6.9553625182764256E-2</v>
      </c>
      <c r="J210" s="7">
        <f t="shared" si="61"/>
        <v>0.70663135746934624</v>
      </c>
      <c r="K210" s="451">
        <f t="shared" si="62"/>
        <v>0.1727242414138046</v>
      </c>
      <c r="L210" s="444">
        <f t="shared" si="63"/>
        <v>-5.1917738813370695E-3</v>
      </c>
      <c r="M210" s="400">
        <f t="shared" si="64"/>
        <v>0.96994183422754854</v>
      </c>
    </row>
    <row r="211" spans="1:14" ht="18" customHeight="1">
      <c r="A211" s="34" t="s">
        <v>55</v>
      </c>
      <c r="B211" s="486">
        <f t="shared" si="55"/>
        <v>6.6751188589540406E-2</v>
      </c>
      <c r="C211" s="390">
        <f t="shared" si="55"/>
        <v>6.4960505529225901E-2</v>
      </c>
      <c r="D211" s="390">
        <f t="shared" si="56"/>
        <v>1.7906830603145046E-3</v>
      </c>
      <c r="E211" s="390">
        <f t="shared" si="57"/>
        <v>1.0275657192893746</v>
      </c>
      <c r="F211" s="486">
        <f t="shared" si="58"/>
        <v>7.0932475884244367E-2</v>
      </c>
      <c r="G211" s="279">
        <f t="shared" si="58"/>
        <v>7.0932475884244367E-2</v>
      </c>
      <c r="H211" s="272">
        <f t="shared" si="59"/>
        <v>0</v>
      </c>
      <c r="I211" s="441">
        <f t="shared" si="60"/>
        <v>-4.1812872947039614E-3</v>
      </c>
      <c r="J211" s="22">
        <f t="shared" si="61"/>
        <v>0.94105256805743731</v>
      </c>
      <c r="K211" s="452">
        <f t="shared" si="62"/>
        <v>9.4566670718366358E-2</v>
      </c>
      <c r="L211" s="445">
        <f t="shared" si="63"/>
        <v>-2.7815482128825952E-2</v>
      </c>
      <c r="M211" s="402">
        <f t="shared" si="64"/>
        <v>0.70586378987936871</v>
      </c>
    </row>
    <row r="212" spans="1:14" s="85" customFormat="1" ht="18" customHeight="1">
      <c r="A212" s="102" t="s">
        <v>24</v>
      </c>
      <c r="B212" s="447">
        <f t="shared" si="55"/>
        <v>0.58533385340945354</v>
      </c>
      <c r="C212" s="381">
        <f t="shared" si="55"/>
        <v>0.58827287570100095</v>
      </c>
      <c r="D212" s="381">
        <f t="shared" si="56"/>
        <v>-2.9390222915474107E-3</v>
      </c>
      <c r="E212" s="381">
        <f t="shared" si="57"/>
        <v>0.99500398129346823</v>
      </c>
      <c r="F212" s="447">
        <f t="shared" si="58"/>
        <v>0.52868447082096925</v>
      </c>
      <c r="G212" s="275">
        <f t="shared" si="58"/>
        <v>0.52874456732977615</v>
      </c>
      <c r="H212" s="276">
        <f t="shared" si="59"/>
        <v>-6.0096508806894988E-5</v>
      </c>
      <c r="I212" s="318">
        <f t="shared" si="60"/>
        <v>5.6649382588484287E-2</v>
      </c>
      <c r="J212" s="110">
        <f t="shared" si="61"/>
        <v>1.1071515917623154</v>
      </c>
      <c r="K212" s="449">
        <f t="shared" si="62"/>
        <v>0.51453949065713345</v>
      </c>
      <c r="L212" s="442">
        <f t="shared" si="63"/>
        <v>7.0794362752320095E-2</v>
      </c>
      <c r="M212" s="397">
        <f t="shared" si="64"/>
        <v>1.1375878120878662</v>
      </c>
      <c r="N212" s="102"/>
    </row>
    <row r="213" spans="1:14" s="611" customFormat="1" ht="18" customHeight="1">
      <c r="A213" s="3" t="s">
        <v>25</v>
      </c>
      <c r="B213" s="485">
        <f t="shared" si="55"/>
        <v>0.15984251968503937</v>
      </c>
      <c r="C213" s="387">
        <f t="shared" si="55"/>
        <v>0.15317460317460319</v>
      </c>
      <c r="D213" s="387">
        <f t="shared" si="56"/>
        <v>6.6679165104361893E-3</v>
      </c>
      <c r="E213" s="387">
        <f t="shared" si="57"/>
        <v>1.0435314756639875</v>
      </c>
      <c r="F213" s="485">
        <f t="shared" si="58"/>
        <v>0.16904761904761906</v>
      </c>
      <c r="G213" s="277">
        <f t="shared" si="58"/>
        <v>0.16239999999999999</v>
      </c>
      <c r="H213" s="278">
        <f t="shared" si="59"/>
        <v>6.6476190476190689E-3</v>
      </c>
      <c r="I213" s="440">
        <f t="shared" si="60"/>
        <v>-9.2050993625796829E-3</v>
      </c>
      <c r="J213" s="7">
        <f t="shared" si="61"/>
        <v>0.94554729954530325</v>
      </c>
      <c r="K213" s="451">
        <f t="shared" si="62"/>
        <v>8.2236842105263164E-2</v>
      </c>
      <c r="L213" s="444">
        <f t="shared" si="63"/>
        <v>7.7605677579776211E-2</v>
      </c>
      <c r="M213" s="400">
        <f t="shared" si="64"/>
        <v>1.9436850393700786</v>
      </c>
      <c r="N213"/>
    </row>
    <row r="214" spans="1:14" ht="18" customHeight="1">
      <c r="A214" s="3" t="s">
        <v>26</v>
      </c>
      <c r="B214" s="485">
        <f t="shared" si="55"/>
        <v>1.095804794520548</v>
      </c>
      <c r="C214" s="387">
        <f t="shared" si="55"/>
        <v>1.095804794520548</v>
      </c>
      <c r="D214" s="387">
        <f t="shared" si="56"/>
        <v>0</v>
      </c>
      <c r="E214" s="387">
        <f t="shared" si="57"/>
        <v>1</v>
      </c>
      <c r="F214" s="485">
        <f t="shared" si="58"/>
        <v>0.92866722548197833</v>
      </c>
      <c r="G214" s="277">
        <f t="shared" si="58"/>
        <v>0.92866722548197833</v>
      </c>
      <c r="H214" s="278">
        <f t="shared" si="59"/>
        <v>0</v>
      </c>
      <c r="I214" s="440">
        <f t="shared" si="60"/>
        <v>0.16713756903856969</v>
      </c>
      <c r="J214" s="7">
        <f t="shared" si="61"/>
        <v>1.1799757377588354</v>
      </c>
      <c r="K214" s="451">
        <f t="shared" si="62"/>
        <v>0.8608178834383039</v>
      </c>
      <c r="L214" s="444">
        <f t="shared" si="63"/>
        <v>0.23498691108224412</v>
      </c>
      <c r="M214" s="400">
        <f t="shared" si="64"/>
        <v>1.2729809819280851</v>
      </c>
    </row>
    <row r="215" spans="1:14" ht="18" customHeight="1">
      <c r="A215" s="576" t="s">
        <v>99</v>
      </c>
      <c r="B215" s="577">
        <f>(B176-B186)/(B120-B130)</f>
        <v>0.21526576918725859</v>
      </c>
      <c r="C215" s="578">
        <f>(C176-C186)/(C120-C130)</f>
        <v>0.2105382216548983</v>
      </c>
      <c r="D215" s="578">
        <f t="shared" si="56"/>
        <v>4.7275475323602933E-3</v>
      </c>
      <c r="E215" s="578">
        <f>B215/C215</f>
        <v>1.0224545809079237</v>
      </c>
      <c r="F215" s="577">
        <f>(F176-F186)/(F120-F130)</f>
        <v>0.23424205870526738</v>
      </c>
      <c r="G215" s="579">
        <f>(G176-G186)/(G120-G130)</f>
        <v>0.232538686741949</v>
      </c>
      <c r="H215" s="580">
        <f>F215-G215</f>
        <v>1.7033719633183786E-3</v>
      </c>
      <c r="I215" s="579">
        <f t="shared" si="60"/>
        <v>-1.8976289518008782E-2</v>
      </c>
      <c r="J215" s="581">
        <f t="shared" si="61"/>
        <v>0.91898854704873689</v>
      </c>
      <c r="K215" s="577">
        <f>(K176-K186)/(K120-K130)</f>
        <v>0.24254191526949098</v>
      </c>
      <c r="L215" s="582">
        <f>B215-K215</f>
        <v>-2.7276146082232389E-2</v>
      </c>
      <c r="M215" s="583">
        <f>B215/K215</f>
        <v>0.88754048531394847</v>
      </c>
      <c r="N215" s="576"/>
    </row>
    <row r="216" spans="1:14" ht="18" customHeight="1">
      <c r="A216" s="3" t="s">
        <v>27</v>
      </c>
      <c r="B216" s="485">
        <f t="shared" ref="B216:C225" si="65">B189/(B133+B49)</f>
        <v>0.24189587426326128</v>
      </c>
      <c r="C216" s="387">
        <f t="shared" si="65"/>
        <v>0.2617813964964224</v>
      </c>
      <c r="D216" s="387">
        <f t="shared" si="56"/>
        <v>-1.9885522233161118E-2</v>
      </c>
      <c r="E216" s="387">
        <f t="shared" si="57"/>
        <v>0.92403767991422991</v>
      </c>
      <c r="F216" s="485">
        <f t="shared" ref="F216:G225" si="66">F189/(F133+F49)</f>
        <v>0.3109264853977845</v>
      </c>
      <c r="G216" s="277">
        <f t="shared" si="66"/>
        <v>0.31196581196581202</v>
      </c>
      <c r="H216" s="278">
        <f t="shared" si="59"/>
        <v>-1.039326568027521E-3</v>
      </c>
      <c r="I216" s="440">
        <f t="shared" si="60"/>
        <v>-6.9030611134523218E-2</v>
      </c>
      <c r="J216" s="7">
        <f t="shared" si="61"/>
        <v>0.7779841397357683</v>
      </c>
      <c r="K216" s="451">
        <f t="shared" ref="K216:K225" si="67">K189/(K133+K49)</f>
        <v>0.36915887850467294</v>
      </c>
      <c r="L216" s="444">
        <f t="shared" si="63"/>
        <v>-0.12726300424141165</v>
      </c>
      <c r="M216" s="400">
        <f t="shared" si="64"/>
        <v>0.65526224167516345</v>
      </c>
    </row>
    <row r="217" spans="1:14" ht="18" customHeight="1">
      <c r="A217" s="3" t="s">
        <v>28</v>
      </c>
      <c r="B217" s="485">
        <f t="shared" si="65"/>
        <v>0.2995431803350011</v>
      </c>
      <c r="C217" s="387">
        <f t="shared" si="65"/>
        <v>0.29910811398738307</v>
      </c>
      <c r="D217" s="387">
        <f t="shared" si="56"/>
        <v>4.3506634761802943E-4</v>
      </c>
      <c r="E217" s="387">
        <f t="shared" si="57"/>
        <v>1.0014545454545456</v>
      </c>
      <c r="F217" s="485">
        <f t="shared" si="66"/>
        <v>0.29925077126487443</v>
      </c>
      <c r="G217" s="277">
        <f t="shared" si="66"/>
        <v>0.2987442167878388</v>
      </c>
      <c r="H217" s="278">
        <f t="shared" si="59"/>
        <v>5.0655447703562562E-4</v>
      </c>
      <c r="I217" s="440">
        <f t="shared" si="60"/>
        <v>2.9240907012667572E-4</v>
      </c>
      <c r="J217" s="7">
        <f t="shared" si="61"/>
        <v>1.0009771372313954</v>
      </c>
      <c r="K217" s="451">
        <f t="shared" si="67"/>
        <v>0.37480279468109079</v>
      </c>
      <c r="L217" s="444">
        <f t="shared" si="63"/>
        <v>-7.5259614346089687E-2</v>
      </c>
      <c r="M217" s="400">
        <f t="shared" si="64"/>
        <v>0.79920209930631392</v>
      </c>
    </row>
    <row r="218" spans="1:14" ht="18" customHeight="1">
      <c r="A218" s="3" t="s">
        <v>29</v>
      </c>
      <c r="B218" s="485">
        <f t="shared" si="65"/>
        <v>0.17230769230769233</v>
      </c>
      <c r="C218" s="387">
        <f t="shared" si="65"/>
        <v>0.17230769230769233</v>
      </c>
      <c r="D218" s="387">
        <f t="shared" si="56"/>
        <v>0</v>
      </c>
      <c r="E218" s="387">
        <f t="shared" si="57"/>
        <v>1</v>
      </c>
      <c r="F218" s="485">
        <f t="shared" si="66"/>
        <v>0.16865079365079366</v>
      </c>
      <c r="G218" s="277">
        <f t="shared" si="66"/>
        <v>0.16865079365079366</v>
      </c>
      <c r="H218" s="278">
        <f t="shared" si="59"/>
        <v>0</v>
      </c>
      <c r="I218" s="440">
        <f t="shared" si="60"/>
        <v>3.6568986568986661E-3</v>
      </c>
      <c r="J218" s="7">
        <f t="shared" si="61"/>
        <v>1.0216832579185522</v>
      </c>
      <c r="K218" s="451">
        <f t="shared" si="67"/>
        <v>0.1532</v>
      </c>
      <c r="L218" s="444">
        <f t="shared" si="63"/>
        <v>1.9107692307692326E-2</v>
      </c>
      <c r="M218" s="400">
        <f t="shared" si="64"/>
        <v>1.12472384012854</v>
      </c>
    </row>
    <row r="219" spans="1:14" ht="18" customHeight="1">
      <c r="A219" s="98" t="s">
        <v>30</v>
      </c>
      <c r="B219" s="485">
        <f t="shared" si="65"/>
        <v>0.20722199425523183</v>
      </c>
      <c r="C219" s="387">
        <f t="shared" si="65"/>
        <v>0.20886335658596633</v>
      </c>
      <c r="D219" s="387">
        <f t="shared" si="56"/>
        <v>-1.6413623307345027E-3</v>
      </c>
      <c r="E219" s="387">
        <f t="shared" si="57"/>
        <v>0.99214145383104124</v>
      </c>
      <c r="F219" s="485">
        <f t="shared" si="66"/>
        <v>0.18509710661910422</v>
      </c>
      <c r="G219" s="277">
        <f t="shared" si="66"/>
        <v>0.18697895990472407</v>
      </c>
      <c r="H219" s="278">
        <f t="shared" si="59"/>
        <v>-1.88185328561985E-3</v>
      </c>
      <c r="I219" s="440">
        <f t="shared" si="60"/>
        <v>2.2124887636127605E-2</v>
      </c>
      <c r="J219" s="24">
        <f t="shared" si="61"/>
        <v>1.1195312451947537</v>
      </c>
      <c r="K219" s="451">
        <f t="shared" si="67"/>
        <v>0.21808054841473865</v>
      </c>
      <c r="L219" s="444">
        <f t="shared" si="63"/>
        <v>-1.0858554159506817E-2</v>
      </c>
      <c r="M219" s="400">
        <f t="shared" si="64"/>
        <v>0.95020851589727129</v>
      </c>
    </row>
    <row r="220" spans="1:14" ht="18" customHeight="1">
      <c r="A220" s="34" t="s">
        <v>31</v>
      </c>
      <c r="B220" s="486">
        <f t="shared" si="65"/>
        <v>0.10090452261306532</v>
      </c>
      <c r="C220" s="708">
        <f t="shared" si="65"/>
        <v>0.10089552238805971</v>
      </c>
      <c r="D220" s="390">
        <f t="shared" si="56"/>
        <v>9.0002250056064881E-6</v>
      </c>
      <c r="E220" s="390">
        <f t="shared" si="57"/>
        <v>1.0000892034135171</v>
      </c>
      <c r="F220" s="486">
        <f t="shared" si="66"/>
        <v>9.7446373850868212E-2</v>
      </c>
      <c r="G220" s="279">
        <f t="shared" si="66"/>
        <v>9.8467824310520938E-2</v>
      </c>
      <c r="H220" s="272">
        <f t="shared" si="59"/>
        <v>-1.0214504596527257E-3</v>
      </c>
      <c r="I220" s="441">
        <f t="shared" si="60"/>
        <v>3.4581487621971052E-3</v>
      </c>
      <c r="J220" s="22">
        <f t="shared" si="61"/>
        <v>1.0354877110921485</v>
      </c>
      <c r="K220" s="452">
        <f t="shared" si="67"/>
        <v>0.16213202497769849</v>
      </c>
      <c r="L220" s="445">
        <f t="shared" si="63"/>
        <v>-6.1227502364633174E-2</v>
      </c>
      <c r="M220" s="402">
        <f t="shared" si="64"/>
        <v>0.62236021925307405</v>
      </c>
    </row>
    <row r="221" spans="1:14" ht="18" customHeight="1">
      <c r="A221" s="102" t="s">
        <v>32</v>
      </c>
      <c r="B221" s="447">
        <f t="shared" si="65"/>
        <v>0.16581652074609823</v>
      </c>
      <c r="C221" s="387">
        <f t="shared" si="65"/>
        <v>0.14963698891860908</v>
      </c>
      <c r="D221" s="381">
        <f t="shared" si="56"/>
        <v>1.6179531827489158E-2</v>
      </c>
      <c r="E221" s="381">
        <f t="shared" si="57"/>
        <v>1.1081252165284452</v>
      </c>
      <c r="F221" s="447">
        <f t="shared" si="66"/>
        <v>0.16684290030211479</v>
      </c>
      <c r="G221" s="275">
        <f t="shared" si="66"/>
        <v>0.16070623591284749</v>
      </c>
      <c r="H221" s="276">
        <f t="shared" si="59"/>
        <v>6.136664389267299E-3</v>
      </c>
      <c r="I221" s="318">
        <f t="shared" si="60"/>
        <v>-1.0263795560165601E-3</v>
      </c>
      <c r="J221" s="110">
        <f t="shared" si="61"/>
        <v>0.99384822755923075</v>
      </c>
      <c r="K221" s="449">
        <f t="shared" si="67"/>
        <v>0.12918697300224335</v>
      </c>
      <c r="L221" s="442">
        <f t="shared" si="63"/>
        <v>3.6629547743854879E-2</v>
      </c>
      <c r="M221" s="397">
        <f t="shared" si="64"/>
        <v>1.2835390201705461</v>
      </c>
      <c r="N221" s="102"/>
    </row>
    <row r="222" spans="1:14" ht="18" customHeight="1">
      <c r="A222" s="3" t="s">
        <v>33</v>
      </c>
      <c r="B222" s="485">
        <f t="shared" si="65"/>
        <v>0.16855072463768117</v>
      </c>
      <c r="C222" s="387">
        <f t="shared" si="65"/>
        <v>0.14058394160583942</v>
      </c>
      <c r="D222" s="387">
        <f t="shared" si="56"/>
        <v>2.7966783031841747E-2</v>
      </c>
      <c r="E222" s="387">
        <f t="shared" si="57"/>
        <v>1.1989329841828826</v>
      </c>
      <c r="F222" s="485">
        <f t="shared" si="66"/>
        <v>0.16488888888888889</v>
      </c>
      <c r="G222" s="277">
        <f t="shared" si="66"/>
        <v>0.15632352941176472</v>
      </c>
      <c r="H222" s="278">
        <f t="shared" si="59"/>
        <v>8.5653594771241681E-3</v>
      </c>
      <c r="I222" s="440">
        <f t="shared" si="60"/>
        <v>3.6618357487922804E-3</v>
      </c>
      <c r="J222" s="7">
        <f t="shared" si="61"/>
        <v>1.0222078987460448</v>
      </c>
      <c r="K222" s="451">
        <f t="shared" si="67"/>
        <v>8.9542692676686922E-2</v>
      </c>
      <c r="L222" s="444">
        <f t="shared" si="63"/>
        <v>7.9008031960994249E-2</v>
      </c>
      <c r="M222" s="400">
        <f t="shared" si="64"/>
        <v>1.8823504140786751</v>
      </c>
    </row>
    <row r="223" spans="1:14" ht="18" customHeight="1">
      <c r="A223" s="3" t="s">
        <v>34</v>
      </c>
      <c r="B223" s="485">
        <f t="shared" si="65"/>
        <v>0.22158273381294963</v>
      </c>
      <c r="C223" s="387">
        <f t="shared" si="65"/>
        <v>0.20719424460431654</v>
      </c>
      <c r="D223" s="387">
        <f t="shared" si="56"/>
        <v>1.4388489208633087E-2</v>
      </c>
      <c r="E223" s="387">
        <f t="shared" si="57"/>
        <v>1.0694444444444444</v>
      </c>
      <c r="F223" s="485">
        <f t="shared" si="66"/>
        <v>0.28686131386861319</v>
      </c>
      <c r="G223" s="277">
        <f t="shared" si="66"/>
        <v>0.26834532374100717</v>
      </c>
      <c r="H223" s="278">
        <f t="shared" si="59"/>
        <v>1.8515990127606019E-2</v>
      </c>
      <c r="I223" s="440">
        <f t="shared" si="60"/>
        <v>-6.527858005566356E-2</v>
      </c>
      <c r="J223" s="7">
        <f t="shared" si="61"/>
        <v>0.7724385377194426</v>
      </c>
      <c r="K223" s="451">
        <f t="shared" si="67"/>
        <v>0.17655172413793105</v>
      </c>
      <c r="L223" s="444">
        <f t="shared" si="63"/>
        <v>4.503100967501858E-2</v>
      </c>
      <c r="M223" s="400">
        <f t="shared" si="64"/>
        <v>1.2550584532374098</v>
      </c>
    </row>
    <row r="224" spans="1:14" ht="18" customHeight="1">
      <c r="A224" s="98" t="s">
        <v>35</v>
      </c>
      <c r="B224" s="485">
        <f t="shared" si="65"/>
        <v>8.007968127490038E-2</v>
      </c>
      <c r="C224" s="387">
        <f t="shared" si="65"/>
        <v>8.007968127490038E-2</v>
      </c>
      <c r="D224" s="387">
        <f t="shared" si="56"/>
        <v>0</v>
      </c>
      <c r="E224" s="387">
        <f t="shared" si="57"/>
        <v>1</v>
      </c>
      <c r="F224" s="485">
        <f t="shared" si="66"/>
        <v>7.4021352313167255E-2</v>
      </c>
      <c r="G224" s="277">
        <f t="shared" si="66"/>
        <v>7.4021352313167255E-2</v>
      </c>
      <c r="H224" s="278">
        <f t="shared" si="59"/>
        <v>0</v>
      </c>
      <c r="I224" s="440">
        <f t="shared" si="60"/>
        <v>6.0583289617331254E-3</v>
      </c>
      <c r="J224" s="24">
        <f t="shared" si="61"/>
        <v>1.0818456941464907</v>
      </c>
      <c r="K224" s="451">
        <f t="shared" si="67"/>
        <v>0.11306108673641581</v>
      </c>
      <c r="L224" s="444">
        <f t="shared" si="63"/>
        <v>-3.2981405461515428E-2</v>
      </c>
      <c r="M224" s="400">
        <f t="shared" si="64"/>
        <v>0.70828685258964119</v>
      </c>
      <c r="N224" s="85"/>
    </row>
    <row r="225" spans="1:14" ht="18" customHeight="1">
      <c r="A225" s="603" t="s">
        <v>96</v>
      </c>
      <c r="B225" s="604">
        <f t="shared" si="65"/>
        <v>0.21670235546038552</v>
      </c>
      <c r="C225" s="605">
        <f t="shared" si="65"/>
        <v>0.21670235546038541</v>
      </c>
      <c r="D225" s="606">
        <f t="shared" si="56"/>
        <v>0</v>
      </c>
      <c r="E225" s="606">
        <f t="shared" si="57"/>
        <v>1.0000000000000004</v>
      </c>
      <c r="F225" s="604">
        <f t="shared" si="66"/>
        <v>0.21428571428571427</v>
      </c>
      <c r="G225" s="607">
        <f t="shared" si="66"/>
        <v>0.21428571428571425</v>
      </c>
      <c r="H225" s="608">
        <f t="shared" si="59"/>
        <v>0</v>
      </c>
      <c r="I225" s="607">
        <f t="shared" si="60"/>
        <v>2.4166411746712468E-3</v>
      </c>
      <c r="J225" s="608">
        <f t="shared" si="61"/>
        <v>1.0112776588151324</v>
      </c>
      <c r="K225" s="604">
        <f t="shared" si="67"/>
        <v>0.22964601769911497</v>
      </c>
      <c r="L225" s="609">
        <f>B225-K225</f>
        <v>-1.2943662238729448E-2</v>
      </c>
      <c r="M225" s="610">
        <f t="shared" si="64"/>
        <v>0.94363646115697775</v>
      </c>
      <c r="N225" s="611"/>
    </row>
    <row r="226" spans="1:14" ht="18" customHeight="1">
      <c r="B226" s="3"/>
    </row>
    <row r="227" spans="1:14" ht="18" customHeight="1"/>
    <row r="228" spans="1:14" ht="18" customHeight="1"/>
    <row r="229" spans="1:14" ht="18" customHeight="1"/>
    <row r="230" spans="1:14" ht="18" customHeight="1"/>
  </sheetData>
  <pageMargins left="0.7" right="0.7" top="0.75" bottom="0.75" header="0.3" footer="0.3"/>
  <pageSetup scale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zoomScale="92" zoomScaleNormal="92" workbookViewId="0">
      <selection activeCell="B183" sqref="B183"/>
    </sheetView>
  </sheetViews>
  <sheetFormatPr defaultRowHeight="13.2"/>
  <cols>
    <col min="1" max="1" width="35.6640625" customWidth="1"/>
    <col min="2" max="13" width="15.6640625" customWidth="1"/>
  </cols>
  <sheetData>
    <row r="1" spans="1:13" ht="21">
      <c r="A1" s="4" t="s">
        <v>329</v>
      </c>
      <c r="K1" s="127"/>
    </row>
    <row r="2" spans="1:13">
      <c r="K2" s="127"/>
    </row>
    <row r="3" spans="1:13" ht="15.6">
      <c r="A3" s="2" t="s">
        <v>330</v>
      </c>
      <c r="K3" s="127"/>
    </row>
    <row r="4" spans="1:1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193" customFormat="1" ht="60" customHeight="1">
      <c r="A5" s="479" t="s">
        <v>117</v>
      </c>
      <c r="B5" s="334" t="s">
        <v>343</v>
      </c>
      <c r="C5" s="374" t="s">
        <v>359</v>
      </c>
      <c r="D5" s="375" t="s">
        <v>360</v>
      </c>
      <c r="E5" s="376" t="s">
        <v>361</v>
      </c>
      <c r="F5" s="334" t="s">
        <v>344</v>
      </c>
      <c r="G5" s="120" t="s">
        <v>362</v>
      </c>
      <c r="H5" s="510" t="s">
        <v>363</v>
      </c>
      <c r="I5" s="502" t="s">
        <v>331</v>
      </c>
      <c r="J5" s="121" t="s">
        <v>251</v>
      </c>
      <c r="K5" s="336" t="s">
        <v>180</v>
      </c>
      <c r="L5" s="428" t="s">
        <v>166</v>
      </c>
      <c r="M5" s="403" t="s">
        <v>152</v>
      </c>
    </row>
    <row r="6" spans="1:13" ht="18" customHeight="1">
      <c r="A6" s="480"/>
      <c r="B6" s="335" t="s">
        <v>16</v>
      </c>
      <c r="C6" s="20" t="s">
        <v>16</v>
      </c>
      <c r="D6" s="377" t="s">
        <v>16</v>
      </c>
      <c r="E6" s="378" t="s">
        <v>1</v>
      </c>
      <c r="F6" s="335" t="s">
        <v>16</v>
      </c>
      <c r="G6" s="27" t="s">
        <v>16</v>
      </c>
      <c r="H6" s="511" t="s">
        <v>16</v>
      </c>
      <c r="I6" s="6" t="s">
        <v>16</v>
      </c>
      <c r="J6" s="6" t="s">
        <v>1</v>
      </c>
      <c r="K6" s="338" t="s">
        <v>16</v>
      </c>
      <c r="L6" s="393" t="s">
        <v>16</v>
      </c>
      <c r="M6" s="404" t="s">
        <v>1</v>
      </c>
    </row>
    <row r="7" spans="1:13" ht="15" customHeight="1">
      <c r="A7" s="481" t="s">
        <v>17</v>
      </c>
      <c r="B7" s="108">
        <v>1031.8599999999999</v>
      </c>
      <c r="C7" s="709">
        <v>1033.6600000000001</v>
      </c>
      <c r="D7" s="459">
        <f>B7-C7</f>
        <v>-1.8000000000001819</v>
      </c>
      <c r="E7" s="460">
        <f>B7/C7</f>
        <v>0.9982586150184779</v>
      </c>
      <c r="F7" s="283">
        <v>1067.21</v>
      </c>
      <c r="G7" s="710">
        <v>1065.1099999999999</v>
      </c>
      <c r="H7" s="512">
        <f>F7-G7</f>
        <v>2.1000000000001364</v>
      </c>
      <c r="I7" s="286">
        <f>B7-F7</f>
        <v>-35.350000000000136</v>
      </c>
      <c r="J7" s="295">
        <f>B7/F7</f>
        <v>0.9668762474114746</v>
      </c>
      <c r="K7" s="108">
        <v>968.29</v>
      </c>
      <c r="L7" s="507">
        <f>B7-K7</f>
        <v>63.569999999999936</v>
      </c>
      <c r="M7" s="395">
        <f>B7/K7</f>
        <v>1.0656518191864006</v>
      </c>
    </row>
    <row r="8" spans="1:13" ht="15" customHeight="1">
      <c r="A8" s="481" t="s">
        <v>18</v>
      </c>
      <c r="B8" s="113">
        <v>357.27</v>
      </c>
      <c r="C8" s="711">
        <v>357.27</v>
      </c>
      <c r="D8" s="380">
        <f t="shared" ref="D8:D26" si="0">B8-C8</f>
        <v>0</v>
      </c>
      <c r="E8" s="381">
        <f t="shared" ref="E8:E26" si="1">B8/C8</f>
        <v>1</v>
      </c>
      <c r="F8" s="285">
        <v>384.78</v>
      </c>
      <c r="G8" s="712">
        <v>384.78</v>
      </c>
      <c r="H8" s="513">
        <f t="shared" ref="H8:H26" si="2">F8-G8</f>
        <v>0</v>
      </c>
      <c r="I8" s="256">
        <f t="shared" ref="I8:I26" si="3">B8-F8</f>
        <v>-27.509999999999991</v>
      </c>
      <c r="J8" s="296">
        <f t="shared" ref="J8:J26" si="4">B8/F8</f>
        <v>0.92850460003118662</v>
      </c>
      <c r="K8" s="113">
        <v>345.51</v>
      </c>
      <c r="L8" s="429">
        <f t="shared" ref="L8:L26" si="5">B8-K8</f>
        <v>11.759999999999991</v>
      </c>
      <c r="M8" s="397">
        <f t="shared" ref="M8:M26" si="6">B8/K8</f>
        <v>1.0340366414864981</v>
      </c>
    </row>
    <row r="9" spans="1:13" ht="15" customHeight="1">
      <c r="A9" s="482" t="s">
        <v>19</v>
      </c>
      <c r="B9" s="366">
        <v>674.6</v>
      </c>
      <c r="C9" s="713">
        <v>676.4</v>
      </c>
      <c r="D9" s="383">
        <f t="shared" si="0"/>
        <v>-1.7999999999999545</v>
      </c>
      <c r="E9" s="384">
        <f t="shared" si="1"/>
        <v>0.99733885274985223</v>
      </c>
      <c r="F9" s="493">
        <v>682.44</v>
      </c>
      <c r="G9" s="714">
        <v>680.34</v>
      </c>
      <c r="H9" s="522">
        <f t="shared" si="2"/>
        <v>2.1000000000000227</v>
      </c>
      <c r="I9" s="368">
        <f t="shared" si="3"/>
        <v>-7.8400000000000318</v>
      </c>
      <c r="J9" s="454">
        <f t="shared" si="4"/>
        <v>0.98851181056210069</v>
      </c>
      <c r="K9" s="366">
        <v>622.79</v>
      </c>
      <c r="L9" s="415">
        <f t="shared" si="5"/>
        <v>51.810000000000059</v>
      </c>
      <c r="M9" s="399">
        <f t="shared" si="6"/>
        <v>1.0831901604072001</v>
      </c>
    </row>
    <row r="10" spans="1:13" ht="15" customHeight="1">
      <c r="A10" s="481" t="s">
        <v>20</v>
      </c>
      <c r="B10" s="113">
        <v>147.5</v>
      </c>
      <c r="C10" s="711">
        <v>147.5</v>
      </c>
      <c r="D10" s="380">
        <f t="shared" si="0"/>
        <v>0</v>
      </c>
      <c r="E10" s="381">
        <f t="shared" si="1"/>
        <v>1</v>
      </c>
      <c r="F10" s="285">
        <v>153.4</v>
      </c>
      <c r="G10" s="712">
        <v>151.30000000000001</v>
      </c>
      <c r="H10" s="513">
        <f t="shared" si="2"/>
        <v>2.0999999999999943</v>
      </c>
      <c r="I10" s="256">
        <f t="shared" si="3"/>
        <v>-5.9000000000000057</v>
      </c>
      <c r="J10" s="296">
        <f t="shared" si="4"/>
        <v>0.96153846153846145</v>
      </c>
      <c r="K10" s="113">
        <v>104.21</v>
      </c>
      <c r="L10" s="429">
        <f t="shared" si="5"/>
        <v>43.290000000000006</v>
      </c>
      <c r="M10" s="397">
        <f t="shared" si="6"/>
        <v>1.4154111889453989</v>
      </c>
    </row>
    <row r="11" spans="1:13" s="3" customFormat="1" ht="15" customHeight="1">
      <c r="A11" s="483" t="s">
        <v>21</v>
      </c>
      <c r="B11" s="99">
        <v>40</v>
      </c>
      <c r="C11" s="715">
        <v>40</v>
      </c>
      <c r="D11" s="386">
        <f t="shared" si="0"/>
        <v>0</v>
      </c>
      <c r="E11" s="387">
        <f t="shared" si="1"/>
        <v>1</v>
      </c>
      <c r="F11" s="288">
        <v>40</v>
      </c>
      <c r="G11" s="716">
        <v>40</v>
      </c>
      <c r="H11" s="514">
        <f t="shared" si="2"/>
        <v>0</v>
      </c>
      <c r="I11" s="196">
        <f t="shared" si="3"/>
        <v>0</v>
      </c>
      <c r="J11" s="299">
        <f t="shared" si="4"/>
        <v>1</v>
      </c>
      <c r="K11" s="99">
        <v>29</v>
      </c>
      <c r="L11" s="508">
        <f t="shared" si="5"/>
        <v>11</v>
      </c>
      <c r="M11" s="456">
        <f t="shared" si="6"/>
        <v>1.3793103448275863</v>
      </c>
    </row>
    <row r="12" spans="1:13" s="3" customFormat="1" ht="15" customHeight="1">
      <c r="A12" s="483" t="s">
        <v>25</v>
      </c>
      <c r="B12" s="99">
        <v>95</v>
      </c>
      <c r="C12" s="715">
        <v>95</v>
      </c>
      <c r="D12" s="386">
        <f t="shared" si="0"/>
        <v>0</v>
      </c>
      <c r="E12" s="387">
        <f t="shared" si="1"/>
        <v>1</v>
      </c>
      <c r="F12" s="288">
        <v>97</v>
      </c>
      <c r="G12" s="716">
        <v>96</v>
      </c>
      <c r="H12" s="514">
        <f t="shared" si="2"/>
        <v>1</v>
      </c>
      <c r="I12" s="196">
        <f t="shared" si="3"/>
        <v>-2</v>
      </c>
      <c r="J12" s="299">
        <f t="shared" si="4"/>
        <v>0.97938144329896903</v>
      </c>
      <c r="K12" s="99">
        <v>67</v>
      </c>
      <c r="L12" s="508">
        <f t="shared" si="5"/>
        <v>28</v>
      </c>
      <c r="M12" s="456">
        <f t="shared" si="6"/>
        <v>1.4179104477611941</v>
      </c>
    </row>
    <row r="13" spans="1:13" s="3" customFormat="1" ht="15" customHeight="1">
      <c r="A13" s="352" t="s">
        <v>49</v>
      </c>
      <c r="B13" s="81">
        <v>12.5</v>
      </c>
      <c r="C13" s="717">
        <v>12.5</v>
      </c>
      <c r="D13" s="389">
        <f t="shared" si="0"/>
        <v>0</v>
      </c>
      <c r="E13" s="390">
        <f t="shared" si="1"/>
        <v>1</v>
      </c>
      <c r="F13" s="292">
        <v>16.399999999999999</v>
      </c>
      <c r="G13" s="718">
        <v>15.3</v>
      </c>
      <c r="H13" s="515">
        <f t="shared" si="2"/>
        <v>1.0999999999999979</v>
      </c>
      <c r="I13" s="200">
        <f t="shared" si="3"/>
        <v>-3.8999999999999986</v>
      </c>
      <c r="J13" s="300">
        <f t="shared" si="4"/>
        <v>0.76219512195121952</v>
      </c>
      <c r="K13" s="81">
        <v>8.2100000000000009</v>
      </c>
      <c r="L13" s="509">
        <f t="shared" si="5"/>
        <v>4.2899999999999991</v>
      </c>
      <c r="M13" s="457">
        <f t="shared" si="6"/>
        <v>1.5225334957369061</v>
      </c>
    </row>
    <row r="14" spans="1:13" ht="15" customHeight="1">
      <c r="A14" s="481" t="s">
        <v>24</v>
      </c>
      <c r="B14" s="113">
        <v>122.77</v>
      </c>
      <c r="C14" s="711">
        <v>124.27</v>
      </c>
      <c r="D14" s="380">
        <f t="shared" si="0"/>
        <v>-1.5</v>
      </c>
      <c r="E14" s="381">
        <f t="shared" si="1"/>
        <v>0.98792950832863924</v>
      </c>
      <c r="F14" s="285">
        <v>123.23</v>
      </c>
      <c r="G14" s="712">
        <v>123.23</v>
      </c>
      <c r="H14" s="513">
        <f t="shared" si="2"/>
        <v>0</v>
      </c>
      <c r="I14" s="256">
        <f t="shared" si="3"/>
        <v>-0.46000000000000796</v>
      </c>
      <c r="J14" s="296">
        <f t="shared" si="4"/>
        <v>0.99626714274121553</v>
      </c>
      <c r="K14" s="113">
        <v>118.31</v>
      </c>
      <c r="L14" s="429">
        <f t="shared" si="5"/>
        <v>4.4599999999999937</v>
      </c>
      <c r="M14" s="397">
        <f t="shared" si="6"/>
        <v>1.0376975741695544</v>
      </c>
    </row>
    <row r="15" spans="1:13" s="3" customFormat="1" ht="15" customHeight="1">
      <c r="A15" s="483" t="s">
        <v>50</v>
      </c>
      <c r="B15" s="99">
        <v>6</v>
      </c>
      <c r="C15" s="715">
        <v>6</v>
      </c>
      <c r="D15" s="386">
        <f t="shared" si="0"/>
        <v>0</v>
      </c>
      <c r="E15" s="387">
        <f t="shared" si="1"/>
        <v>1</v>
      </c>
      <c r="F15" s="288">
        <v>6</v>
      </c>
      <c r="G15" s="716">
        <v>6</v>
      </c>
      <c r="H15" s="514">
        <f t="shared" si="2"/>
        <v>0</v>
      </c>
      <c r="I15" s="196">
        <f t="shared" si="3"/>
        <v>0</v>
      </c>
      <c r="J15" s="299">
        <f t="shared" si="4"/>
        <v>1</v>
      </c>
      <c r="K15" s="99">
        <v>6</v>
      </c>
      <c r="L15" s="508">
        <f t="shared" si="5"/>
        <v>0</v>
      </c>
      <c r="M15" s="456">
        <f t="shared" si="6"/>
        <v>1</v>
      </c>
    </row>
    <row r="16" spans="1:13" s="102" customFormat="1" ht="15" customHeight="1">
      <c r="A16" s="481" t="s">
        <v>55</v>
      </c>
      <c r="B16" s="113">
        <v>62</v>
      </c>
      <c r="C16" s="711">
        <v>63.5</v>
      </c>
      <c r="D16" s="380">
        <f t="shared" si="0"/>
        <v>-1.5</v>
      </c>
      <c r="E16" s="381">
        <f t="shared" si="1"/>
        <v>0.97637795275590555</v>
      </c>
      <c r="F16" s="285">
        <v>60.71</v>
      </c>
      <c r="G16" s="712">
        <v>60.71</v>
      </c>
      <c r="H16" s="513">
        <f t="shared" si="2"/>
        <v>0</v>
      </c>
      <c r="I16" s="256">
        <f t="shared" si="3"/>
        <v>1.2899999999999991</v>
      </c>
      <c r="J16" s="296">
        <f t="shared" si="4"/>
        <v>1.0212485587217921</v>
      </c>
      <c r="K16" s="113">
        <v>58.73</v>
      </c>
      <c r="L16" s="429">
        <f t="shared" si="5"/>
        <v>3.2700000000000031</v>
      </c>
      <c r="M16" s="397">
        <f t="shared" si="6"/>
        <v>1.055678528860889</v>
      </c>
    </row>
    <row r="17" spans="1:14" s="3" customFormat="1" ht="15" customHeight="1">
      <c r="A17" s="483" t="s">
        <v>36</v>
      </c>
      <c r="B17" s="99">
        <v>0</v>
      </c>
      <c r="C17" s="715">
        <v>0</v>
      </c>
      <c r="D17" s="386">
        <f t="shared" si="0"/>
        <v>0</v>
      </c>
      <c r="E17" s="387" t="e">
        <f t="shared" si="1"/>
        <v>#DIV/0!</v>
      </c>
      <c r="F17" s="288">
        <v>0</v>
      </c>
      <c r="G17" s="716">
        <v>0</v>
      </c>
      <c r="H17" s="514">
        <f t="shared" si="2"/>
        <v>0</v>
      </c>
      <c r="I17" s="196">
        <f t="shared" si="3"/>
        <v>0</v>
      </c>
      <c r="J17" s="299" t="e">
        <f t="shared" si="4"/>
        <v>#DIV/0!</v>
      </c>
      <c r="K17" s="99">
        <v>0</v>
      </c>
      <c r="L17" s="508">
        <f t="shared" si="5"/>
        <v>0</v>
      </c>
      <c r="M17" s="456" t="e">
        <f t="shared" si="6"/>
        <v>#DIV/0!</v>
      </c>
    </row>
    <row r="18" spans="1:14" s="3" customFormat="1" ht="15" customHeight="1">
      <c r="A18" s="483" t="s">
        <v>37</v>
      </c>
      <c r="B18" s="99">
        <v>25</v>
      </c>
      <c r="C18" s="715">
        <v>25</v>
      </c>
      <c r="D18" s="386">
        <f t="shared" si="0"/>
        <v>0</v>
      </c>
      <c r="E18" s="387">
        <f t="shared" si="1"/>
        <v>1</v>
      </c>
      <c r="F18" s="288">
        <v>27</v>
      </c>
      <c r="G18" s="716">
        <v>27</v>
      </c>
      <c r="H18" s="514">
        <f t="shared" si="2"/>
        <v>0</v>
      </c>
      <c r="I18" s="196">
        <f t="shared" si="3"/>
        <v>-2</v>
      </c>
      <c r="J18" s="299">
        <f t="shared" si="4"/>
        <v>0.92592592592592593</v>
      </c>
      <c r="K18" s="99">
        <v>25.97</v>
      </c>
      <c r="L18" s="508">
        <f t="shared" si="5"/>
        <v>-0.96999999999999886</v>
      </c>
      <c r="M18" s="456">
        <f t="shared" si="6"/>
        <v>0.9626492106276473</v>
      </c>
    </row>
    <row r="19" spans="1:14" s="98" customFormat="1" ht="15" customHeight="1">
      <c r="A19" s="483" t="s">
        <v>30</v>
      </c>
      <c r="B19" s="99">
        <v>29.61</v>
      </c>
      <c r="C19" s="715">
        <v>29.61</v>
      </c>
      <c r="D19" s="386">
        <f t="shared" si="0"/>
        <v>0</v>
      </c>
      <c r="E19" s="387">
        <f t="shared" si="1"/>
        <v>1</v>
      </c>
      <c r="F19" s="288">
        <v>29.37</v>
      </c>
      <c r="G19" s="716">
        <v>29.37</v>
      </c>
      <c r="H19" s="514">
        <f t="shared" si="2"/>
        <v>0</v>
      </c>
      <c r="I19" s="196">
        <f t="shared" si="3"/>
        <v>0.23999999999999844</v>
      </c>
      <c r="J19" s="299">
        <f t="shared" si="4"/>
        <v>1.0081716036772217</v>
      </c>
      <c r="K19" s="99">
        <v>27.46</v>
      </c>
      <c r="L19" s="508">
        <f t="shared" si="5"/>
        <v>2.1499999999999986</v>
      </c>
      <c r="M19" s="456">
        <f t="shared" si="6"/>
        <v>1.0782957028404951</v>
      </c>
    </row>
    <row r="20" spans="1:14" s="98" customFormat="1" ht="15" customHeight="1">
      <c r="A20" s="483" t="s">
        <v>40</v>
      </c>
      <c r="B20" s="99">
        <v>0.08</v>
      </c>
      <c r="C20" s="715">
        <v>0.08</v>
      </c>
      <c r="D20" s="386">
        <f t="shared" si="0"/>
        <v>0</v>
      </c>
      <c r="E20" s="387">
        <f t="shared" si="1"/>
        <v>1</v>
      </c>
      <c r="F20" s="288">
        <v>0.08</v>
      </c>
      <c r="G20" s="716">
        <v>0.08</v>
      </c>
      <c r="H20" s="514">
        <f t="shared" si="2"/>
        <v>0</v>
      </c>
      <c r="I20" s="196">
        <f t="shared" si="3"/>
        <v>0</v>
      </c>
      <c r="J20" s="299">
        <f t="shared" si="4"/>
        <v>1</v>
      </c>
      <c r="K20" s="99">
        <v>0.08</v>
      </c>
      <c r="L20" s="508">
        <f t="shared" si="5"/>
        <v>0</v>
      </c>
      <c r="M20" s="456">
        <f t="shared" si="6"/>
        <v>1</v>
      </c>
    </row>
    <row r="21" spans="1:14" s="3" customFormat="1" ht="15" customHeight="1">
      <c r="A21" s="352" t="s">
        <v>23</v>
      </c>
      <c r="B21" s="81">
        <v>14.4</v>
      </c>
      <c r="C21" s="717">
        <v>15.2</v>
      </c>
      <c r="D21" s="389">
        <f t="shared" si="0"/>
        <v>-0.79999999999999893</v>
      </c>
      <c r="E21" s="390">
        <f t="shared" si="1"/>
        <v>0.94736842105263164</v>
      </c>
      <c r="F21" s="292">
        <v>13.2</v>
      </c>
      <c r="G21" s="718">
        <v>13.2</v>
      </c>
      <c r="H21" s="515">
        <f t="shared" si="2"/>
        <v>0</v>
      </c>
      <c r="I21" s="200">
        <f t="shared" si="3"/>
        <v>1.2000000000000011</v>
      </c>
      <c r="J21" s="300">
        <f t="shared" si="4"/>
        <v>1.0909090909090911</v>
      </c>
      <c r="K21" s="81">
        <v>13.56</v>
      </c>
      <c r="L21" s="509">
        <f t="shared" si="5"/>
        <v>0.83999999999999986</v>
      </c>
      <c r="M21" s="457">
        <f t="shared" si="6"/>
        <v>1.0619469026548674</v>
      </c>
    </row>
    <row r="22" spans="1:14" s="102" customFormat="1" ht="15" customHeight="1">
      <c r="A22" s="481" t="s">
        <v>26</v>
      </c>
      <c r="B22" s="113">
        <v>215</v>
      </c>
      <c r="C22" s="711">
        <v>215</v>
      </c>
      <c r="D22" s="380">
        <f t="shared" si="0"/>
        <v>0</v>
      </c>
      <c r="E22" s="381">
        <f t="shared" si="1"/>
        <v>1</v>
      </c>
      <c r="F22" s="285">
        <v>219.55</v>
      </c>
      <c r="G22" s="712">
        <v>219.55</v>
      </c>
      <c r="H22" s="513">
        <f t="shared" si="2"/>
        <v>0</v>
      </c>
      <c r="I22" s="256">
        <f t="shared" si="3"/>
        <v>-4.5500000000000114</v>
      </c>
      <c r="J22" s="296">
        <f t="shared" si="4"/>
        <v>0.97927579139148258</v>
      </c>
      <c r="K22" s="113">
        <v>224.63</v>
      </c>
      <c r="L22" s="429">
        <f t="shared" si="5"/>
        <v>-9.6299999999999955</v>
      </c>
      <c r="M22" s="397">
        <f t="shared" si="6"/>
        <v>0.95712950184748258</v>
      </c>
    </row>
    <row r="23" spans="1:14" s="102" customFormat="1" ht="15" customHeight="1">
      <c r="A23" s="576" t="s">
        <v>105</v>
      </c>
      <c r="B23" s="585">
        <f>B7-B22</f>
        <v>816.8599999999999</v>
      </c>
      <c r="C23" s="719">
        <v>818.66000000000008</v>
      </c>
      <c r="D23" s="586">
        <f t="shared" si="0"/>
        <v>-1.8000000000001819</v>
      </c>
      <c r="E23" s="578">
        <f t="shared" si="1"/>
        <v>0.99780128502675081</v>
      </c>
      <c r="F23" s="587">
        <f>F7-F22</f>
        <v>847.66000000000008</v>
      </c>
      <c r="G23" s="720">
        <v>845.56</v>
      </c>
      <c r="H23" s="589">
        <f t="shared" si="2"/>
        <v>2.1000000000001364</v>
      </c>
      <c r="I23" s="590">
        <f t="shared" si="3"/>
        <v>-30.800000000000182</v>
      </c>
      <c r="J23" s="591">
        <f t="shared" si="4"/>
        <v>0.963664676875162</v>
      </c>
      <c r="K23" s="585">
        <f>K7-K22</f>
        <v>743.66</v>
      </c>
      <c r="L23" s="592">
        <f t="shared" si="5"/>
        <v>73.199999999999932</v>
      </c>
      <c r="M23" s="583">
        <f t="shared" si="6"/>
        <v>1.0984320791759674</v>
      </c>
      <c r="N23" s="576"/>
    </row>
    <row r="24" spans="1:14" s="98" customFormat="1" ht="15" customHeight="1">
      <c r="A24" s="593" t="s">
        <v>106</v>
      </c>
      <c r="B24" s="577">
        <f>B22/B7</f>
        <v>0.20836159944178476</v>
      </c>
      <c r="C24" s="721">
        <v>0.20799876168179091</v>
      </c>
      <c r="D24" s="578">
        <f t="shared" si="0"/>
        <v>3.6283775999385037E-4</v>
      </c>
      <c r="E24" s="578">
        <f t="shared" si="1"/>
        <v>1.0017444226930012</v>
      </c>
      <c r="F24" s="594">
        <f>F22/F7</f>
        <v>0.20572333467639922</v>
      </c>
      <c r="G24" s="722">
        <v>0.20612894442827503</v>
      </c>
      <c r="H24" s="591">
        <f t="shared" si="2"/>
        <v>-4.0560975187581283E-4</v>
      </c>
      <c r="I24" s="580">
        <f t="shared" si="3"/>
        <v>2.638264765385534E-3</v>
      </c>
      <c r="J24" s="591">
        <f t="shared" si="4"/>
        <v>1.0128243340481307</v>
      </c>
      <c r="K24" s="577">
        <f>K22/K7</f>
        <v>0.23198628510053806</v>
      </c>
      <c r="L24" s="595">
        <f t="shared" si="5"/>
        <v>-2.3624685658753308E-2</v>
      </c>
      <c r="M24" s="583">
        <f t="shared" si="6"/>
        <v>0.89816343820275901</v>
      </c>
      <c r="N24" s="593"/>
    </row>
    <row r="25" spans="1:14" s="627" customFormat="1" ht="15" customHeight="1">
      <c r="A25" s="481" t="s">
        <v>32</v>
      </c>
      <c r="B25" s="113">
        <v>48.85</v>
      </c>
      <c r="C25" s="711">
        <v>48.35</v>
      </c>
      <c r="D25" s="380">
        <f t="shared" si="0"/>
        <v>0.5</v>
      </c>
      <c r="E25" s="381">
        <f t="shared" si="1"/>
        <v>1.0103412616339194</v>
      </c>
      <c r="F25" s="285">
        <v>47.43</v>
      </c>
      <c r="G25" s="712">
        <v>47.43</v>
      </c>
      <c r="H25" s="513">
        <f t="shared" si="2"/>
        <v>0</v>
      </c>
      <c r="I25" s="256">
        <f t="shared" si="3"/>
        <v>1.4200000000000017</v>
      </c>
      <c r="J25" s="296">
        <f t="shared" si="4"/>
        <v>1.0299388572633354</v>
      </c>
      <c r="K25" s="113">
        <v>39.869999999999997</v>
      </c>
      <c r="L25" s="429">
        <f t="shared" si="5"/>
        <v>8.980000000000004</v>
      </c>
      <c r="M25" s="397">
        <f t="shared" si="6"/>
        <v>1.2252320040130424</v>
      </c>
      <c r="N25" s="102"/>
    </row>
    <row r="26" spans="1:14" ht="15" customHeight="1">
      <c r="A26" s="483" t="s">
        <v>35</v>
      </c>
      <c r="B26" s="99">
        <v>28.5</v>
      </c>
      <c r="C26" s="715">
        <v>28</v>
      </c>
      <c r="D26" s="386">
        <f t="shared" si="0"/>
        <v>0.5</v>
      </c>
      <c r="E26" s="387">
        <f t="shared" si="1"/>
        <v>1.0178571428571428</v>
      </c>
      <c r="F26" s="288">
        <v>28</v>
      </c>
      <c r="G26" s="716">
        <v>28</v>
      </c>
      <c r="H26" s="514">
        <f t="shared" si="2"/>
        <v>0</v>
      </c>
      <c r="I26" s="196">
        <f t="shared" si="3"/>
        <v>0.5</v>
      </c>
      <c r="J26" s="299">
        <f t="shared" si="4"/>
        <v>1.0178571428571428</v>
      </c>
      <c r="K26" s="99">
        <v>23.33</v>
      </c>
      <c r="L26" s="508">
        <f t="shared" si="5"/>
        <v>5.1700000000000017</v>
      </c>
      <c r="M26" s="456">
        <f t="shared" si="6"/>
        <v>1.2216030861551652</v>
      </c>
      <c r="N26" s="98"/>
    </row>
    <row r="27" spans="1:14" ht="15" customHeight="1">
      <c r="A27" s="621" t="s">
        <v>97</v>
      </c>
      <c r="B27" s="618">
        <f>B25-B26</f>
        <v>20.350000000000001</v>
      </c>
      <c r="C27" s="723">
        <v>20.350000000000001</v>
      </c>
      <c r="D27" s="622">
        <f>B27-C27</f>
        <v>0</v>
      </c>
      <c r="E27" s="606">
        <f>B27/C27</f>
        <v>1</v>
      </c>
      <c r="F27" s="618">
        <f>F25-F26</f>
        <v>19.43</v>
      </c>
      <c r="G27" s="620">
        <v>19.43</v>
      </c>
      <c r="H27" s="623">
        <f>F27-G27</f>
        <v>0</v>
      </c>
      <c r="I27" s="624">
        <f>B27-F27</f>
        <v>0.92000000000000171</v>
      </c>
      <c r="J27" s="625">
        <f>B27/F27</f>
        <v>1.0473494595985591</v>
      </c>
      <c r="K27" s="618">
        <f>K25-K26</f>
        <v>16.54</v>
      </c>
      <c r="L27" s="626">
        <f>B27-K27</f>
        <v>3.8100000000000023</v>
      </c>
      <c r="M27" s="610">
        <f>B27/K27</f>
        <v>1.2303506650544136</v>
      </c>
      <c r="N27" s="627"/>
    </row>
    <row r="29" spans="1:14" s="297" customFormat="1" ht="15.6">
      <c r="A29" s="2" t="s">
        <v>332</v>
      </c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34.799999999999997">
      <c r="A31" s="479" t="s">
        <v>66</v>
      </c>
      <c r="B31" s="334" t="s">
        <v>345</v>
      </c>
      <c r="C31" s="374" t="s">
        <v>364</v>
      </c>
      <c r="D31" s="375" t="s">
        <v>365</v>
      </c>
      <c r="E31" s="376" t="s">
        <v>366</v>
      </c>
      <c r="F31" s="334" t="s">
        <v>346</v>
      </c>
      <c r="G31" s="120" t="s">
        <v>367</v>
      </c>
      <c r="H31" s="510" t="s">
        <v>368</v>
      </c>
      <c r="I31" s="502" t="s">
        <v>253</v>
      </c>
      <c r="J31" s="121" t="s">
        <v>254</v>
      </c>
      <c r="K31" s="336" t="s">
        <v>181</v>
      </c>
      <c r="L31" s="428" t="s">
        <v>153</v>
      </c>
      <c r="M31" s="403" t="s">
        <v>154</v>
      </c>
      <c r="N31" s="297"/>
    </row>
    <row r="32" spans="1:14" ht="15" customHeight="1">
      <c r="A32" s="480"/>
      <c r="B32" s="335" t="s">
        <v>16</v>
      </c>
      <c r="C32" s="20" t="s">
        <v>16</v>
      </c>
      <c r="D32" s="377" t="s">
        <v>16</v>
      </c>
      <c r="E32" s="378" t="s">
        <v>1</v>
      </c>
      <c r="F32" s="335" t="s">
        <v>16</v>
      </c>
      <c r="G32" s="27" t="s">
        <v>16</v>
      </c>
      <c r="H32" s="511" t="s">
        <v>16</v>
      </c>
      <c r="I32" s="6" t="s">
        <v>16</v>
      </c>
      <c r="J32" s="6" t="s">
        <v>1</v>
      </c>
      <c r="K32" s="338" t="s">
        <v>16</v>
      </c>
      <c r="L32" s="393" t="s">
        <v>16</v>
      </c>
      <c r="M32" s="404" t="s">
        <v>1</v>
      </c>
    </row>
    <row r="33" spans="1:14" ht="15" customHeight="1">
      <c r="A33" s="481" t="s">
        <v>17</v>
      </c>
      <c r="B33" s="108">
        <v>152.91</v>
      </c>
      <c r="C33" s="709">
        <v>151.91</v>
      </c>
      <c r="D33" s="459">
        <f>B33-C33</f>
        <v>1</v>
      </c>
      <c r="E33" s="460">
        <f>B33/C33</f>
        <v>1.0065828451056547</v>
      </c>
      <c r="F33" s="283">
        <v>158.68</v>
      </c>
      <c r="G33" s="710">
        <v>158.58000000000001</v>
      </c>
      <c r="H33" s="512">
        <f>F33-G33</f>
        <v>9.9999999999994316E-2</v>
      </c>
      <c r="I33" s="286">
        <f>B33-F33</f>
        <v>-5.7700000000000102</v>
      </c>
      <c r="J33" s="295">
        <f>B33/F33</f>
        <v>0.9636375094529871</v>
      </c>
      <c r="K33" s="108">
        <v>119.93</v>
      </c>
      <c r="L33" s="507">
        <f>B33-K33</f>
        <v>32.97999999999999</v>
      </c>
      <c r="M33" s="395">
        <f>B33/K33</f>
        <v>1.2749937463520387</v>
      </c>
    </row>
    <row r="34" spans="1:14" ht="15" customHeight="1">
      <c r="A34" s="481" t="s">
        <v>18</v>
      </c>
      <c r="B34" s="113">
        <v>105.29</v>
      </c>
      <c r="C34" s="711">
        <v>47.63</v>
      </c>
      <c r="D34" s="380">
        <f t="shared" ref="D34:D53" si="7">B34-C34</f>
        <v>57.660000000000004</v>
      </c>
      <c r="E34" s="381">
        <f t="shared" ref="E34:E53" si="8">B34/C34</f>
        <v>2.2105815662397648</v>
      </c>
      <c r="F34" s="285">
        <v>56.52</v>
      </c>
      <c r="G34" s="712">
        <v>56.52</v>
      </c>
      <c r="H34" s="513">
        <f t="shared" ref="H34:H53" si="9">F34-G34</f>
        <v>0</v>
      </c>
      <c r="I34" s="256">
        <f t="shared" ref="I34:I53" si="10">B34-F34</f>
        <v>48.77</v>
      </c>
      <c r="J34" s="296">
        <f t="shared" ref="J34:J53" si="11">B34/F34</f>
        <v>1.8628803963198868</v>
      </c>
      <c r="K34" s="113">
        <v>48.2</v>
      </c>
      <c r="L34" s="429">
        <f t="shared" ref="L34:L53" si="12">B34-K34</f>
        <v>57.09</v>
      </c>
      <c r="M34" s="397">
        <f t="shared" ref="M34:M53" si="13">B34/K34</f>
        <v>2.1844398340248961</v>
      </c>
    </row>
    <row r="35" spans="1:14" s="3" customFormat="1" ht="15" customHeight="1">
      <c r="A35" s="482" t="s">
        <v>19</v>
      </c>
      <c r="B35" s="366">
        <v>104.29</v>
      </c>
      <c r="C35" s="713">
        <v>104.29</v>
      </c>
      <c r="D35" s="383">
        <f t="shared" si="7"/>
        <v>0</v>
      </c>
      <c r="E35" s="384">
        <f t="shared" si="8"/>
        <v>1</v>
      </c>
      <c r="F35" s="493">
        <v>102.16</v>
      </c>
      <c r="G35" s="714">
        <v>102.06</v>
      </c>
      <c r="H35" s="522">
        <f t="shared" si="9"/>
        <v>9.9999999999994316E-2</v>
      </c>
      <c r="I35" s="368">
        <f t="shared" si="10"/>
        <v>2.1300000000000097</v>
      </c>
      <c r="J35" s="454">
        <f t="shared" si="11"/>
        <v>1.0208496476115898</v>
      </c>
      <c r="K35" s="366">
        <v>71.73</v>
      </c>
      <c r="L35" s="415">
        <f t="shared" si="12"/>
        <v>32.56</v>
      </c>
      <c r="M35" s="399">
        <f t="shared" si="13"/>
        <v>1.4539244388679771</v>
      </c>
      <c r="N35"/>
    </row>
    <row r="36" spans="1:14" s="3" customFormat="1" ht="15" customHeight="1">
      <c r="A36" s="481" t="s">
        <v>20</v>
      </c>
      <c r="B36" s="113">
        <v>64.2</v>
      </c>
      <c r="C36" s="711">
        <v>64.2</v>
      </c>
      <c r="D36" s="380">
        <f t="shared" si="7"/>
        <v>0</v>
      </c>
      <c r="E36" s="381">
        <f t="shared" si="8"/>
        <v>1</v>
      </c>
      <c r="F36" s="285">
        <v>63.7</v>
      </c>
      <c r="G36" s="712">
        <v>63.5</v>
      </c>
      <c r="H36" s="513">
        <f t="shared" si="9"/>
        <v>0.20000000000000284</v>
      </c>
      <c r="I36" s="256">
        <f t="shared" si="10"/>
        <v>0.5</v>
      </c>
      <c r="J36" s="296">
        <f t="shared" si="11"/>
        <v>1.0078492935635792</v>
      </c>
      <c r="K36" s="113">
        <v>36.479999999999997</v>
      </c>
      <c r="L36" s="429">
        <f t="shared" si="12"/>
        <v>27.720000000000006</v>
      </c>
      <c r="M36" s="397">
        <f t="shared" si="13"/>
        <v>1.7598684210526319</v>
      </c>
      <c r="N36"/>
    </row>
    <row r="37" spans="1:14" s="3" customFormat="1" ht="15" customHeight="1">
      <c r="A37" s="483" t="s">
        <v>21</v>
      </c>
      <c r="B37" s="99">
        <v>28.5</v>
      </c>
      <c r="C37" s="715">
        <v>28.5</v>
      </c>
      <c r="D37" s="386">
        <f t="shared" si="7"/>
        <v>0</v>
      </c>
      <c r="E37" s="387">
        <f t="shared" si="8"/>
        <v>1</v>
      </c>
      <c r="F37" s="288">
        <v>27.5</v>
      </c>
      <c r="G37" s="716">
        <v>27.5</v>
      </c>
      <c r="H37" s="514">
        <f t="shared" si="9"/>
        <v>0</v>
      </c>
      <c r="I37" s="196">
        <f t="shared" si="10"/>
        <v>1</v>
      </c>
      <c r="J37" s="299">
        <f t="shared" si="11"/>
        <v>1.0363636363636364</v>
      </c>
      <c r="K37" s="99">
        <v>21.64</v>
      </c>
      <c r="L37" s="508">
        <f t="shared" si="12"/>
        <v>6.8599999999999994</v>
      </c>
      <c r="M37" s="456">
        <f t="shared" si="13"/>
        <v>1.3170055452865064</v>
      </c>
    </row>
    <row r="38" spans="1:14" ht="15" customHeight="1">
      <c r="A38" s="483" t="s">
        <v>25</v>
      </c>
      <c r="B38" s="99">
        <v>34</v>
      </c>
      <c r="C38" s="715">
        <v>34</v>
      </c>
      <c r="D38" s="386">
        <f t="shared" si="7"/>
        <v>0</v>
      </c>
      <c r="E38" s="387">
        <f t="shared" si="8"/>
        <v>1</v>
      </c>
      <c r="F38" s="288">
        <v>34</v>
      </c>
      <c r="G38" s="716">
        <v>34</v>
      </c>
      <c r="H38" s="514">
        <f t="shared" si="9"/>
        <v>0</v>
      </c>
      <c r="I38" s="196">
        <f t="shared" si="10"/>
        <v>0</v>
      </c>
      <c r="J38" s="299">
        <f t="shared" si="11"/>
        <v>1</v>
      </c>
      <c r="K38" s="99">
        <v>14</v>
      </c>
      <c r="L38" s="508">
        <f t="shared" si="12"/>
        <v>20</v>
      </c>
      <c r="M38" s="456">
        <f t="shared" si="13"/>
        <v>2.4285714285714284</v>
      </c>
      <c r="N38" s="3"/>
    </row>
    <row r="39" spans="1:14" s="3" customFormat="1" ht="15" customHeight="1">
      <c r="A39" s="352" t="s">
        <v>49</v>
      </c>
      <c r="B39" s="81">
        <v>1.7</v>
      </c>
      <c r="C39" s="717">
        <v>1.7</v>
      </c>
      <c r="D39" s="389">
        <f t="shared" si="7"/>
        <v>0</v>
      </c>
      <c r="E39" s="390">
        <f t="shared" si="8"/>
        <v>1</v>
      </c>
      <c r="F39" s="292">
        <v>2.2000000000000002</v>
      </c>
      <c r="G39" s="718">
        <v>2</v>
      </c>
      <c r="H39" s="515">
        <f t="shared" si="9"/>
        <v>0.20000000000000018</v>
      </c>
      <c r="I39" s="200">
        <f t="shared" si="10"/>
        <v>-0.50000000000000022</v>
      </c>
      <c r="J39" s="300">
        <f t="shared" si="11"/>
        <v>0.7727272727272726</v>
      </c>
      <c r="K39" s="81">
        <v>0.84</v>
      </c>
      <c r="L39" s="509">
        <f t="shared" si="12"/>
        <v>0.86</v>
      </c>
      <c r="M39" s="457">
        <f t="shared" si="13"/>
        <v>2.0238095238095237</v>
      </c>
    </row>
    <row r="40" spans="1:14" s="102" customFormat="1" ht="15" customHeight="1">
      <c r="A40" s="481" t="s">
        <v>24</v>
      </c>
      <c r="B40" s="113">
        <v>3.93</v>
      </c>
      <c r="C40" s="711">
        <v>3.93</v>
      </c>
      <c r="D40" s="380">
        <f t="shared" si="7"/>
        <v>0</v>
      </c>
      <c r="E40" s="381">
        <f t="shared" si="8"/>
        <v>1</v>
      </c>
      <c r="F40" s="285">
        <v>3.73</v>
      </c>
      <c r="G40" s="712">
        <v>3.83</v>
      </c>
      <c r="H40" s="513">
        <f t="shared" si="9"/>
        <v>-0.10000000000000009</v>
      </c>
      <c r="I40" s="256">
        <f t="shared" si="10"/>
        <v>0.20000000000000018</v>
      </c>
      <c r="J40" s="296">
        <f t="shared" si="11"/>
        <v>1.0536193029490617</v>
      </c>
      <c r="K40" s="113">
        <v>4.4400000000000004</v>
      </c>
      <c r="L40" s="429">
        <f t="shared" si="12"/>
        <v>-0.51000000000000023</v>
      </c>
      <c r="M40" s="397">
        <f t="shared" si="13"/>
        <v>0.88513513513513509</v>
      </c>
      <c r="N40"/>
    </row>
    <row r="41" spans="1:14" s="3" customFormat="1" ht="15" customHeight="1">
      <c r="A41" s="483" t="s">
        <v>50</v>
      </c>
      <c r="B41" s="99">
        <v>0.01</v>
      </c>
      <c r="C41" s="715">
        <v>0.01</v>
      </c>
      <c r="D41" s="386">
        <f t="shared" si="7"/>
        <v>0</v>
      </c>
      <c r="E41" s="387">
        <f t="shared" si="8"/>
        <v>1</v>
      </c>
      <c r="F41" s="288">
        <v>0.01</v>
      </c>
      <c r="G41" s="716">
        <v>0.01</v>
      </c>
      <c r="H41" s="514">
        <f t="shared" si="9"/>
        <v>0</v>
      </c>
      <c r="I41" s="196">
        <f t="shared" si="10"/>
        <v>0</v>
      </c>
      <c r="J41" s="299">
        <f t="shared" si="11"/>
        <v>1</v>
      </c>
      <c r="K41" s="99">
        <v>0.01</v>
      </c>
      <c r="L41" s="508">
        <f t="shared" si="12"/>
        <v>0</v>
      </c>
      <c r="M41" s="456">
        <f t="shared" si="13"/>
        <v>1</v>
      </c>
    </row>
    <row r="42" spans="1:14" s="3" customFormat="1" ht="15" customHeight="1">
      <c r="A42" s="481" t="s">
        <v>55</v>
      </c>
      <c r="B42" s="113">
        <v>2.5</v>
      </c>
      <c r="C42" s="711">
        <v>2.5</v>
      </c>
      <c r="D42" s="380">
        <f t="shared" si="7"/>
        <v>0</v>
      </c>
      <c r="E42" s="381">
        <f t="shared" si="8"/>
        <v>1</v>
      </c>
      <c r="F42" s="285">
        <v>2</v>
      </c>
      <c r="G42" s="712">
        <v>2</v>
      </c>
      <c r="H42" s="513">
        <f t="shared" si="9"/>
        <v>0</v>
      </c>
      <c r="I42" s="256">
        <f t="shared" si="10"/>
        <v>0.5</v>
      </c>
      <c r="J42" s="296">
        <f t="shared" si="11"/>
        <v>1.25</v>
      </c>
      <c r="K42" s="113">
        <v>1.95</v>
      </c>
      <c r="L42" s="429">
        <f t="shared" si="12"/>
        <v>0.55000000000000004</v>
      </c>
      <c r="M42" s="397">
        <f t="shared" si="13"/>
        <v>1.2820512820512822</v>
      </c>
      <c r="N42" s="102"/>
    </row>
    <row r="43" spans="1:14" s="98" customFormat="1" ht="15" customHeight="1">
      <c r="A43" s="483" t="s">
        <v>36</v>
      </c>
      <c r="B43" s="99">
        <v>0</v>
      </c>
      <c r="C43" s="715">
        <v>0</v>
      </c>
      <c r="D43" s="386">
        <f t="shared" si="7"/>
        <v>0</v>
      </c>
      <c r="E43" s="387" t="e">
        <f t="shared" si="8"/>
        <v>#DIV/0!</v>
      </c>
      <c r="F43" s="288">
        <v>0</v>
      </c>
      <c r="G43" s="716">
        <v>0</v>
      </c>
      <c r="H43" s="514">
        <f t="shared" si="9"/>
        <v>0</v>
      </c>
      <c r="I43" s="196">
        <f t="shared" si="10"/>
        <v>0</v>
      </c>
      <c r="J43" s="299" t="e">
        <f t="shared" si="11"/>
        <v>#DIV/0!</v>
      </c>
      <c r="K43" s="99">
        <v>0</v>
      </c>
      <c r="L43" s="508">
        <f t="shared" si="12"/>
        <v>0</v>
      </c>
      <c r="M43" s="456" t="e">
        <f t="shared" si="13"/>
        <v>#DIV/0!</v>
      </c>
      <c r="N43" s="3"/>
    </row>
    <row r="44" spans="1:14" s="98" customFormat="1" ht="15" customHeight="1">
      <c r="A44" s="483" t="s">
        <v>37</v>
      </c>
      <c r="B44" s="99">
        <v>0.7</v>
      </c>
      <c r="C44" s="715">
        <v>0.7</v>
      </c>
      <c r="D44" s="386">
        <f t="shared" si="7"/>
        <v>0</v>
      </c>
      <c r="E44" s="387">
        <f t="shared" si="8"/>
        <v>1</v>
      </c>
      <c r="F44" s="288">
        <v>0.7</v>
      </c>
      <c r="G44" s="716">
        <v>0.8</v>
      </c>
      <c r="H44" s="514">
        <f t="shared" si="9"/>
        <v>-0.10000000000000009</v>
      </c>
      <c r="I44" s="196">
        <f t="shared" si="10"/>
        <v>0</v>
      </c>
      <c r="J44" s="299">
        <f t="shared" si="11"/>
        <v>1</v>
      </c>
      <c r="K44" s="99">
        <v>1.56</v>
      </c>
      <c r="L44" s="508">
        <f t="shared" si="12"/>
        <v>-0.8600000000000001</v>
      </c>
      <c r="M44" s="456">
        <f t="shared" si="13"/>
        <v>0.44871794871794868</v>
      </c>
      <c r="N44" s="3"/>
    </row>
    <row r="45" spans="1:14" s="3" customFormat="1" ht="15" customHeight="1">
      <c r="A45" s="483" t="s">
        <v>30</v>
      </c>
      <c r="B45" s="99">
        <v>0.72</v>
      </c>
      <c r="C45" s="715">
        <v>0.72</v>
      </c>
      <c r="D45" s="386">
        <f t="shared" si="7"/>
        <v>0</v>
      </c>
      <c r="E45" s="387">
        <f t="shared" si="8"/>
        <v>1</v>
      </c>
      <c r="F45" s="288">
        <v>1.02</v>
      </c>
      <c r="G45" s="716">
        <v>1.02</v>
      </c>
      <c r="H45" s="514">
        <f t="shared" si="9"/>
        <v>0</v>
      </c>
      <c r="I45" s="196">
        <f t="shared" si="10"/>
        <v>-0.30000000000000004</v>
      </c>
      <c r="J45" s="299">
        <f t="shared" si="11"/>
        <v>0.70588235294117641</v>
      </c>
      <c r="K45" s="99">
        <v>0.93</v>
      </c>
      <c r="L45" s="508">
        <f t="shared" si="12"/>
        <v>-0.21000000000000008</v>
      </c>
      <c r="M45" s="456">
        <f t="shared" si="13"/>
        <v>0.77419354838709675</v>
      </c>
      <c r="N45" s="98"/>
    </row>
    <row r="46" spans="1:14" s="102" customFormat="1" ht="15" customHeight="1">
      <c r="A46" s="483" t="s">
        <v>40</v>
      </c>
      <c r="B46" s="99">
        <v>0</v>
      </c>
      <c r="C46" s="715">
        <v>0</v>
      </c>
      <c r="D46" s="386">
        <f t="shared" si="7"/>
        <v>0</v>
      </c>
      <c r="E46" s="387" t="e">
        <f t="shared" si="8"/>
        <v>#DIV/0!</v>
      </c>
      <c r="F46" s="288">
        <v>0</v>
      </c>
      <c r="G46" s="716">
        <v>0</v>
      </c>
      <c r="H46" s="514">
        <f t="shared" si="9"/>
        <v>0</v>
      </c>
      <c r="I46" s="196">
        <f t="shared" si="10"/>
        <v>0</v>
      </c>
      <c r="J46" s="299" t="e">
        <f t="shared" si="11"/>
        <v>#DIV/0!</v>
      </c>
      <c r="K46" s="99">
        <v>0</v>
      </c>
      <c r="L46" s="508">
        <f t="shared" si="12"/>
        <v>0</v>
      </c>
      <c r="M46" s="456" t="e">
        <f t="shared" si="13"/>
        <v>#DIV/0!</v>
      </c>
      <c r="N46" s="98"/>
    </row>
    <row r="47" spans="1:14" s="102" customFormat="1" ht="15" customHeight="1">
      <c r="A47" s="352" t="s">
        <v>23</v>
      </c>
      <c r="B47" s="81">
        <v>1.5</v>
      </c>
      <c r="C47" s="717">
        <v>1.5</v>
      </c>
      <c r="D47" s="389">
        <f t="shared" si="7"/>
        <v>0</v>
      </c>
      <c r="E47" s="390">
        <f t="shared" si="8"/>
        <v>1</v>
      </c>
      <c r="F47" s="292">
        <v>1.1000000000000001</v>
      </c>
      <c r="G47" s="718">
        <v>1.1000000000000001</v>
      </c>
      <c r="H47" s="515">
        <f t="shared" si="9"/>
        <v>0</v>
      </c>
      <c r="I47" s="200">
        <f t="shared" si="10"/>
        <v>0.39999999999999991</v>
      </c>
      <c r="J47" s="300">
        <f t="shared" si="11"/>
        <v>1.3636363636363635</v>
      </c>
      <c r="K47" s="81">
        <v>1.74</v>
      </c>
      <c r="L47" s="509">
        <f t="shared" si="12"/>
        <v>-0.24</v>
      </c>
      <c r="M47" s="457">
        <f t="shared" si="13"/>
        <v>0.86206896551724144</v>
      </c>
      <c r="N47" s="3"/>
    </row>
    <row r="48" spans="1:14" s="98" customFormat="1" ht="15" customHeight="1">
      <c r="A48" s="481" t="s">
        <v>26</v>
      </c>
      <c r="B48" s="113">
        <v>0.02</v>
      </c>
      <c r="C48" s="711">
        <v>0.02</v>
      </c>
      <c r="D48" s="380">
        <f t="shared" si="7"/>
        <v>0</v>
      </c>
      <c r="E48" s="381">
        <f t="shared" si="8"/>
        <v>1</v>
      </c>
      <c r="F48" s="285">
        <v>0.02</v>
      </c>
      <c r="G48" s="712">
        <v>0.02</v>
      </c>
      <c r="H48" s="513">
        <f t="shared" si="9"/>
        <v>0</v>
      </c>
      <c r="I48" s="256">
        <f t="shared" si="10"/>
        <v>0</v>
      </c>
      <c r="J48" s="296">
        <f t="shared" si="11"/>
        <v>1</v>
      </c>
      <c r="K48" s="113">
        <v>0</v>
      </c>
      <c r="L48" s="429">
        <f t="shared" si="12"/>
        <v>0.02</v>
      </c>
      <c r="M48" s="397" t="e">
        <f t="shared" si="13"/>
        <v>#DIV/0!</v>
      </c>
      <c r="N48" s="102"/>
    </row>
    <row r="49" spans="1:14" s="627" customFormat="1" ht="15" customHeight="1">
      <c r="A49" s="576" t="s">
        <v>107</v>
      </c>
      <c r="B49" s="585">
        <f>B33-B48</f>
        <v>152.88999999999999</v>
      </c>
      <c r="C49" s="719">
        <v>151.88999999999999</v>
      </c>
      <c r="D49" s="586">
        <f t="shared" si="7"/>
        <v>1</v>
      </c>
      <c r="E49" s="578">
        <f t="shared" si="8"/>
        <v>1.0065837118967673</v>
      </c>
      <c r="F49" s="587">
        <f>F33-F48</f>
        <v>158.66</v>
      </c>
      <c r="G49" s="720">
        <v>158.56</v>
      </c>
      <c r="H49" s="589">
        <f t="shared" si="9"/>
        <v>9.9999999999994316E-2</v>
      </c>
      <c r="I49" s="590">
        <f t="shared" si="10"/>
        <v>-5.7700000000000102</v>
      </c>
      <c r="J49" s="591">
        <f t="shared" si="11"/>
        <v>0.96363292575318282</v>
      </c>
      <c r="K49" s="585">
        <f>K33-K48</f>
        <v>119.93</v>
      </c>
      <c r="L49" s="592">
        <f t="shared" si="12"/>
        <v>32.95999999999998</v>
      </c>
      <c r="M49" s="583">
        <f t="shared" si="13"/>
        <v>1.2748269824064036</v>
      </c>
      <c r="N49" s="576"/>
    </row>
    <row r="50" spans="1:14" ht="15" customHeight="1">
      <c r="A50" s="593" t="s">
        <v>108</v>
      </c>
      <c r="B50" s="577">
        <f>B48/B33</f>
        <v>1.3079589300895951E-4</v>
      </c>
      <c r="C50" s="721">
        <v>1.3165690211309328E-4</v>
      </c>
      <c r="D50" s="578">
        <f t="shared" si="7"/>
        <v>-8.6100910413376502E-7</v>
      </c>
      <c r="E50" s="578">
        <f t="shared" si="8"/>
        <v>0.99346020534955204</v>
      </c>
      <c r="F50" s="594">
        <f>F48/F33</f>
        <v>1.2603982858583313E-4</v>
      </c>
      <c r="G50" s="722">
        <v>1.261193088661874E-4</v>
      </c>
      <c r="H50" s="591">
        <f t="shared" si="9"/>
        <v>-7.9480280354275214E-8</v>
      </c>
      <c r="I50" s="580">
        <f t="shared" si="10"/>
        <v>4.7560644231263861E-6</v>
      </c>
      <c r="J50" s="591">
        <f t="shared" si="11"/>
        <v>1.0377346151330848</v>
      </c>
      <c r="K50" s="577">
        <f>K48/K33</f>
        <v>0</v>
      </c>
      <c r="L50" s="595">
        <f t="shared" si="12"/>
        <v>1.3079589300895951E-4</v>
      </c>
      <c r="M50" s="583" t="e">
        <f t="shared" si="13"/>
        <v>#DIV/0!</v>
      </c>
      <c r="N50" s="593"/>
    </row>
    <row r="51" spans="1:14" ht="15" customHeight="1">
      <c r="A51" s="481" t="s">
        <v>32</v>
      </c>
      <c r="B51" s="113">
        <v>26.71</v>
      </c>
      <c r="C51" s="711">
        <v>25.71</v>
      </c>
      <c r="D51" s="380">
        <f t="shared" si="7"/>
        <v>1</v>
      </c>
      <c r="E51" s="381">
        <f t="shared" si="8"/>
        <v>1.0388953714507974</v>
      </c>
      <c r="F51" s="285">
        <v>24.66</v>
      </c>
      <c r="G51" s="712">
        <v>24.66</v>
      </c>
      <c r="H51" s="513">
        <f t="shared" si="9"/>
        <v>0</v>
      </c>
      <c r="I51" s="256">
        <f t="shared" si="10"/>
        <v>2.0500000000000007</v>
      </c>
      <c r="J51" s="296">
        <f t="shared" si="11"/>
        <v>1.0831305758313059</v>
      </c>
      <c r="K51" s="113">
        <v>21.42</v>
      </c>
      <c r="L51" s="429">
        <f t="shared" si="12"/>
        <v>5.2899999999999991</v>
      </c>
      <c r="M51" s="397">
        <f t="shared" si="13"/>
        <v>1.2469654528478058</v>
      </c>
      <c r="N51" s="102"/>
    </row>
    <row r="52" spans="1:14" ht="15" customHeight="1">
      <c r="A52" s="483" t="s">
        <v>35</v>
      </c>
      <c r="B52" s="99">
        <v>20.5</v>
      </c>
      <c r="C52" s="715">
        <v>20</v>
      </c>
      <c r="D52" s="386">
        <f t="shared" si="7"/>
        <v>0.5</v>
      </c>
      <c r="E52" s="387">
        <f t="shared" si="8"/>
        <v>1.0249999999999999</v>
      </c>
      <c r="F52" s="288">
        <v>19</v>
      </c>
      <c r="G52" s="716">
        <v>19</v>
      </c>
      <c r="H52" s="514">
        <f t="shared" si="9"/>
        <v>0</v>
      </c>
      <c r="I52" s="196">
        <f t="shared" si="10"/>
        <v>1.5</v>
      </c>
      <c r="J52" s="299">
        <f t="shared" si="11"/>
        <v>1.0789473684210527</v>
      </c>
      <c r="K52" s="99">
        <v>16.600000000000001</v>
      </c>
      <c r="L52" s="508">
        <f t="shared" si="12"/>
        <v>3.8999999999999986</v>
      </c>
      <c r="M52" s="456">
        <f t="shared" si="13"/>
        <v>1.2349397590361444</v>
      </c>
      <c r="N52" s="98"/>
    </row>
    <row r="53" spans="1:14" s="193" customFormat="1" ht="15" customHeight="1">
      <c r="A53" s="621" t="s">
        <v>97</v>
      </c>
      <c r="B53" s="618">
        <f>B51-B52</f>
        <v>6.2100000000000009</v>
      </c>
      <c r="C53" s="723">
        <v>5.7100000000000009</v>
      </c>
      <c r="D53" s="622">
        <f t="shared" si="7"/>
        <v>0.5</v>
      </c>
      <c r="E53" s="606">
        <f t="shared" si="8"/>
        <v>1.0875656742556918</v>
      </c>
      <c r="F53" s="618">
        <f>F51-F52</f>
        <v>5.66</v>
      </c>
      <c r="G53" s="620">
        <v>5.66</v>
      </c>
      <c r="H53" s="623">
        <f t="shared" si="9"/>
        <v>0</v>
      </c>
      <c r="I53" s="624">
        <f t="shared" si="10"/>
        <v>0.55000000000000071</v>
      </c>
      <c r="J53" s="625">
        <f t="shared" si="11"/>
        <v>1.0971731448763251</v>
      </c>
      <c r="K53" s="618">
        <f>K51-K52</f>
        <v>4.82</v>
      </c>
      <c r="L53" s="626">
        <f t="shared" si="12"/>
        <v>1.3900000000000006</v>
      </c>
      <c r="M53" s="610">
        <f t="shared" si="13"/>
        <v>1.2883817427385893</v>
      </c>
      <c r="N53" s="627"/>
    </row>
    <row r="55" spans="1:14" ht="15.6">
      <c r="A55" s="2" t="s">
        <v>333</v>
      </c>
    </row>
    <row r="56" spans="1:14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4" ht="34.799999999999997">
      <c r="A57" s="479" t="s">
        <v>51</v>
      </c>
      <c r="B57" s="334" t="s">
        <v>347</v>
      </c>
      <c r="C57" s="374" t="s">
        <v>369</v>
      </c>
      <c r="D57" s="375" t="s">
        <v>370</v>
      </c>
      <c r="E57" s="376" t="s">
        <v>371</v>
      </c>
      <c r="F57" s="334" t="s">
        <v>348</v>
      </c>
      <c r="G57" s="120" t="s">
        <v>372</v>
      </c>
      <c r="H57" s="510" t="s">
        <v>373</v>
      </c>
      <c r="I57" s="502" t="s">
        <v>256</v>
      </c>
      <c r="J57" s="121" t="s">
        <v>257</v>
      </c>
      <c r="K57" s="336" t="s">
        <v>182</v>
      </c>
      <c r="L57" s="392" t="s">
        <v>155</v>
      </c>
      <c r="M57" s="403" t="s">
        <v>156</v>
      </c>
      <c r="N57" s="193"/>
    </row>
    <row r="58" spans="1:14" ht="15" customHeight="1">
      <c r="A58" s="480"/>
      <c r="B58" s="335" t="s">
        <v>16</v>
      </c>
      <c r="C58" s="20" t="s">
        <v>16</v>
      </c>
      <c r="D58" s="377" t="s">
        <v>16</v>
      </c>
      <c r="E58" s="378" t="s">
        <v>1</v>
      </c>
      <c r="F58" s="335" t="s">
        <v>16</v>
      </c>
      <c r="G58" s="27" t="s">
        <v>16</v>
      </c>
      <c r="H58" s="511" t="s">
        <v>16</v>
      </c>
      <c r="I58" s="6" t="s">
        <v>16</v>
      </c>
      <c r="J58" s="6" t="s">
        <v>1</v>
      </c>
      <c r="K58" s="338" t="s">
        <v>16</v>
      </c>
      <c r="L58" s="393" t="s">
        <v>16</v>
      </c>
      <c r="M58" s="404" t="s">
        <v>1</v>
      </c>
    </row>
    <row r="59" spans="1:14" s="3" customFormat="1" ht="15" customHeight="1">
      <c r="A59" s="481" t="s">
        <v>17</v>
      </c>
      <c r="B59" s="108">
        <v>145.79</v>
      </c>
      <c r="C59" s="709">
        <v>144.79</v>
      </c>
      <c r="D59" s="459">
        <f>B59-C59</f>
        <v>1</v>
      </c>
      <c r="E59" s="460">
        <f>B59/C59</f>
        <v>1.0069065543200497</v>
      </c>
      <c r="F59" s="283">
        <v>137.97</v>
      </c>
      <c r="G59" s="710">
        <v>137.93</v>
      </c>
      <c r="H59" s="512">
        <f>F59-G59</f>
        <v>3.9999999999992042E-2</v>
      </c>
      <c r="I59" s="286">
        <f>B59-F59</f>
        <v>7.8199999999999932</v>
      </c>
      <c r="J59" s="295">
        <f>B59/F59</f>
        <v>1.0566789881858374</v>
      </c>
      <c r="K59" s="108">
        <v>140.38999999999999</v>
      </c>
      <c r="L59" s="507">
        <f>B59-K59</f>
        <v>5.4000000000000057</v>
      </c>
      <c r="M59" s="395">
        <f>B59/K59</f>
        <v>1.0384642780824846</v>
      </c>
      <c r="N59"/>
    </row>
    <row r="60" spans="1:14" s="3" customFormat="1" ht="15" customHeight="1">
      <c r="A60" s="481" t="s">
        <v>18</v>
      </c>
      <c r="B60" s="113">
        <v>1.27</v>
      </c>
      <c r="C60" s="711">
        <v>1.27</v>
      </c>
      <c r="D60" s="380">
        <f t="shared" ref="D60:D79" si="14">B60-C60</f>
        <v>0</v>
      </c>
      <c r="E60" s="381">
        <f t="shared" ref="E60:E79" si="15">B60/C60</f>
        <v>1</v>
      </c>
      <c r="F60" s="285">
        <v>1.4</v>
      </c>
      <c r="G60" s="712">
        <v>1.4</v>
      </c>
      <c r="H60" s="513">
        <f t="shared" ref="H60:H79" si="16">F60-G60</f>
        <v>0</v>
      </c>
      <c r="I60" s="256">
        <f t="shared" ref="I60:I79" si="17">B60-F60</f>
        <v>-0.12999999999999989</v>
      </c>
      <c r="J60" s="296">
        <f t="shared" ref="J60:J79" si="18">B60/F60</f>
        <v>0.90714285714285725</v>
      </c>
      <c r="K60" s="113">
        <v>1.71</v>
      </c>
      <c r="L60" s="429">
        <f t="shared" ref="L60:L79" si="19">B60-K60</f>
        <v>-0.43999999999999995</v>
      </c>
      <c r="M60" s="397">
        <f t="shared" ref="M60:M79" si="20">B60/K60</f>
        <v>0.74269005847953218</v>
      </c>
      <c r="N60"/>
    </row>
    <row r="61" spans="1:14" s="3" customFormat="1" ht="15" customHeight="1">
      <c r="A61" s="482" t="s">
        <v>19</v>
      </c>
      <c r="B61" s="366">
        <v>144.52000000000001</v>
      </c>
      <c r="C61" s="713">
        <v>143.52000000000001</v>
      </c>
      <c r="D61" s="383">
        <f t="shared" si="14"/>
        <v>1</v>
      </c>
      <c r="E61" s="384">
        <f t="shared" si="15"/>
        <v>1.0069676700111483</v>
      </c>
      <c r="F61" s="493">
        <v>136.58000000000001</v>
      </c>
      <c r="G61" s="714">
        <v>136.54</v>
      </c>
      <c r="H61" s="522">
        <f t="shared" si="16"/>
        <v>4.0000000000020464E-2</v>
      </c>
      <c r="I61" s="368">
        <f t="shared" si="17"/>
        <v>7.9399999999999977</v>
      </c>
      <c r="J61" s="454">
        <f t="shared" si="18"/>
        <v>1.0581344267096207</v>
      </c>
      <c r="K61" s="366">
        <v>138.68</v>
      </c>
      <c r="L61" s="415">
        <f t="shared" si="19"/>
        <v>5.8400000000000034</v>
      </c>
      <c r="M61" s="399">
        <f t="shared" si="20"/>
        <v>1.0421113354485145</v>
      </c>
      <c r="N61"/>
    </row>
    <row r="62" spans="1:14" ht="15" customHeight="1">
      <c r="A62" s="481" t="s">
        <v>20</v>
      </c>
      <c r="B62" s="113">
        <v>0.41</v>
      </c>
      <c r="C62" s="711">
        <v>0.41</v>
      </c>
      <c r="D62" s="380">
        <f t="shared" si="14"/>
        <v>0</v>
      </c>
      <c r="E62" s="381">
        <f t="shared" si="15"/>
        <v>1</v>
      </c>
      <c r="F62" s="285">
        <v>0.56000000000000005</v>
      </c>
      <c r="G62" s="712">
        <v>0.61</v>
      </c>
      <c r="H62" s="513">
        <f t="shared" si="16"/>
        <v>-4.9999999999999933E-2</v>
      </c>
      <c r="I62" s="256">
        <f t="shared" si="17"/>
        <v>-0.15000000000000008</v>
      </c>
      <c r="J62" s="296">
        <f t="shared" si="18"/>
        <v>0.73214285714285698</v>
      </c>
      <c r="K62" s="113">
        <v>5.67</v>
      </c>
      <c r="L62" s="429">
        <f t="shared" si="19"/>
        <v>-5.26</v>
      </c>
      <c r="M62" s="397">
        <f t="shared" si="20"/>
        <v>7.2310405643738973E-2</v>
      </c>
    </row>
    <row r="63" spans="1:14" s="3" customFormat="1" ht="15" customHeight="1">
      <c r="A63" s="483" t="s">
        <v>21</v>
      </c>
      <c r="B63" s="99">
        <v>0.01</v>
      </c>
      <c r="C63" s="715">
        <v>0.01</v>
      </c>
      <c r="D63" s="386">
        <f t="shared" si="14"/>
        <v>0</v>
      </c>
      <c r="E63" s="387">
        <f t="shared" si="15"/>
        <v>1</v>
      </c>
      <c r="F63" s="288">
        <v>0.01</v>
      </c>
      <c r="G63" s="716">
        <v>0.01</v>
      </c>
      <c r="H63" s="514">
        <f t="shared" si="16"/>
        <v>0</v>
      </c>
      <c r="I63" s="196">
        <f t="shared" si="17"/>
        <v>0</v>
      </c>
      <c r="J63" s="299">
        <f t="shared" si="18"/>
        <v>1</v>
      </c>
      <c r="K63" s="99">
        <v>0.01</v>
      </c>
      <c r="L63" s="508">
        <f t="shared" si="19"/>
        <v>0</v>
      </c>
      <c r="M63" s="456">
        <f t="shared" si="20"/>
        <v>1</v>
      </c>
    </row>
    <row r="64" spans="1:14" s="102" customFormat="1" ht="15" customHeight="1">
      <c r="A64" s="483" t="s">
        <v>25</v>
      </c>
      <c r="B64" s="99">
        <v>0.3</v>
      </c>
      <c r="C64" s="715">
        <v>0.3</v>
      </c>
      <c r="D64" s="386">
        <f t="shared" si="14"/>
        <v>0</v>
      </c>
      <c r="E64" s="387">
        <f t="shared" si="15"/>
        <v>1</v>
      </c>
      <c r="F64" s="288">
        <v>0.5</v>
      </c>
      <c r="G64" s="716">
        <v>0.5</v>
      </c>
      <c r="H64" s="514">
        <f t="shared" si="16"/>
        <v>0</v>
      </c>
      <c r="I64" s="196">
        <f t="shared" si="17"/>
        <v>-0.2</v>
      </c>
      <c r="J64" s="299">
        <f t="shared" si="18"/>
        <v>0.6</v>
      </c>
      <c r="K64" s="99">
        <v>3.42</v>
      </c>
      <c r="L64" s="508">
        <f t="shared" si="19"/>
        <v>-3.12</v>
      </c>
      <c r="M64" s="456">
        <f t="shared" si="20"/>
        <v>8.771929824561403E-2</v>
      </c>
      <c r="N64" s="3"/>
    </row>
    <row r="65" spans="1:14" s="3" customFormat="1" ht="15" customHeight="1">
      <c r="A65" s="352" t="s">
        <v>49</v>
      </c>
      <c r="B65" s="81">
        <v>0.1</v>
      </c>
      <c r="C65" s="717">
        <v>0.1</v>
      </c>
      <c r="D65" s="389">
        <f t="shared" si="14"/>
        <v>0</v>
      </c>
      <c r="E65" s="390">
        <f t="shared" si="15"/>
        <v>1</v>
      </c>
      <c r="F65" s="292">
        <v>0.05</v>
      </c>
      <c r="G65" s="718">
        <v>0.1</v>
      </c>
      <c r="H65" s="515">
        <f t="shared" si="16"/>
        <v>-0.05</v>
      </c>
      <c r="I65" s="200">
        <f t="shared" si="17"/>
        <v>0.05</v>
      </c>
      <c r="J65" s="300">
        <f t="shared" si="18"/>
        <v>2</v>
      </c>
      <c r="K65" s="81">
        <v>2.2400000000000002</v>
      </c>
      <c r="L65" s="509">
        <f t="shared" si="19"/>
        <v>-2.14</v>
      </c>
      <c r="M65" s="457">
        <f t="shared" si="20"/>
        <v>4.4642857142857144E-2</v>
      </c>
    </row>
    <row r="66" spans="1:14" s="3" customFormat="1" ht="15" customHeight="1">
      <c r="A66" s="481" t="s">
        <v>24</v>
      </c>
      <c r="B66" s="113">
        <v>85.3</v>
      </c>
      <c r="C66" s="711">
        <v>84.3</v>
      </c>
      <c r="D66" s="380">
        <f t="shared" si="14"/>
        <v>1</v>
      </c>
      <c r="E66" s="381">
        <f t="shared" si="15"/>
        <v>1.0118623962040332</v>
      </c>
      <c r="F66" s="285">
        <v>79.900000000000006</v>
      </c>
      <c r="G66" s="712">
        <v>79.900000000000006</v>
      </c>
      <c r="H66" s="513">
        <f t="shared" si="16"/>
        <v>0</v>
      </c>
      <c r="I66" s="256">
        <f t="shared" si="17"/>
        <v>5.3999999999999915</v>
      </c>
      <c r="J66" s="296">
        <f t="shared" si="18"/>
        <v>1.0675844806007508</v>
      </c>
      <c r="K66" s="113">
        <v>81.72</v>
      </c>
      <c r="L66" s="429">
        <f t="shared" si="19"/>
        <v>3.5799999999999983</v>
      </c>
      <c r="M66" s="397">
        <f t="shared" si="20"/>
        <v>1.0438081253059226</v>
      </c>
      <c r="N66"/>
    </row>
    <row r="67" spans="1:14" s="98" customFormat="1" ht="15" customHeight="1">
      <c r="A67" s="483" t="s">
        <v>50</v>
      </c>
      <c r="B67" s="99">
        <v>10</v>
      </c>
      <c r="C67" s="715">
        <v>10</v>
      </c>
      <c r="D67" s="386">
        <f t="shared" si="14"/>
        <v>0</v>
      </c>
      <c r="E67" s="387">
        <f t="shared" si="15"/>
        <v>1</v>
      </c>
      <c r="F67" s="288">
        <v>9</v>
      </c>
      <c r="G67" s="716">
        <v>9</v>
      </c>
      <c r="H67" s="514">
        <f t="shared" si="16"/>
        <v>0</v>
      </c>
      <c r="I67" s="196">
        <f t="shared" si="17"/>
        <v>1</v>
      </c>
      <c r="J67" s="299">
        <f t="shared" si="18"/>
        <v>1.1111111111111112</v>
      </c>
      <c r="K67" s="99">
        <v>8.7799999999999994</v>
      </c>
      <c r="L67" s="508">
        <f t="shared" si="19"/>
        <v>1.2200000000000006</v>
      </c>
      <c r="M67" s="456">
        <f t="shared" si="20"/>
        <v>1.1389521640091116</v>
      </c>
      <c r="N67" s="3"/>
    </row>
    <row r="68" spans="1:14" s="98" customFormat="1" ht="15" customHeight="1">
      <c r="A68" s="481" t="s">
        <v>55</v>
      </c>
      <c r="B68" s="113">
        <v>15</v>
      </c>
      <c r="C68" s="711">
        <v>14</v>
      </c>
      <c r="D68" s="380">
        <f t="shared" si="14"/>
        <v>1</v>
      </c>
      <c r="E68" s="381">
        <f t="shared" si="15"/>
        <v>1.0714285714285714</v>
      </c>
      <c r="F68" s="285">
        <v>13.1</v>
      </c>
      <c r="G68" s="712">
        <v>13.1</v>
      </c>
      <c r="H68" s="513">
        <f t="shared" si="16"/>
        <v>0</v>
      </c>
      <c r="I68" s="256">
        <f t="shared" si="17"/>
        <v>1.9000000000000004</v>
      </c>
      <c r="J68" s="296">
        <f t="shared" si="18"/>
        <v>1.1450381679389314</v>
      </c>
      <c r="K68" s="113">
        <v>13.77</v>
      </c>
      <c r="L68" s="429">
        <f t="shared" si="19"/>
        <v>1.2300000000000004</v>
      </c>
      <c r="M68" s="397">
        <f t="shared" si="20"/>
        <v>1.0893246187363834</v>
      </c>
      <c r="N68" s="102"/>
    </row>
    <row r="69" spans="1:14" s="3" customFormat="1" ht="15" customHeight="1">
      <c r="A69" s="483" t="s">
        <v>36</v>
      </c>
      <c r="B69" s="99">
        <v>15</v>
      </c>
      <c r="C69" s="715">
        <v>15</v>
      </c>
      <c r="D69" s="386">
        <f t="shared" si="14"/>
        <v>0</v>
      </c>
      <c r="E69" s="387">
        <f t="shared" si="15"/>
        <v>1</v>
      </c>
      <c r="F69" s="288">
        <v>15</v>
      </c>
      <c r="G69" s="716">
        <v>15</v>
      </c>
      <c r="H69" s="514">
        <f t="shared" si="16"/>
        <v>0</v>
      </c>
      <c r="I69" s="196">
        <f t="shared" si="17"/>
        <v>0</v>
      </c>
      <c r="J69" s="299">
        <f t="shared" si="18"/>
        <v>1</v>
      </c>
      <c r="K69" s="99">
        <v>15.19</v>
      </c>
      <c r="L69" s="508">
        <f t="shared" si="19"/>
        <v>-0.1899999999999995</v>
      </c>
      <c r="M69" s="456">
        <f t="shared" si="20"/>
        <v>0.9874917709019092</v>
      </c>
    </row>
    <row r="70" spans="1:14" s="102" customFormat="1" ht="15" customHeight="1">
      <c r="A70" s="483" t="s">
        <v>37</v>
      </c>
      <c r="B70" s="99">
        <v>15.5</v>
      </c>
      <c r="C70" s="715">
        <v>15.5</v>
      </c>
      <c r="D70" s="386">
        <f t="shared" si="14"/>
        <v>0</v>
      </c>
      <c r="E70" s="387">
        <f t="shared" si="15"/>
        <v>1</v>
      </c>
      <c r="F70" s="288">
        <v>14.8</v>
      </c>
      <c r="G70" s="716">
        <v>14.8</v>
      </c>
      <c r="H70" s="514">
        <f t="shared" si="16"/>
        <v>0</v>
      </c>
      <c r="I70" s="196">
        <f t="shared" si="17"/>
        <v>0.69999999999999929</v>
      </c>
      <c r="J70" s="299">
        <f t="shared" si="18"/>
        <v>1.0472972972972971</v>
      </c>
      <c r="K70" s="99">
        <v>14.01</v>
      </c>
      <c r="L70" s="508">
        <f t="shared" si="19"/>
        <v>1.4900000000000002</v>
      </c>
      <c r="M70" s="456">
        <f t="shared" si="20"/>
        <v>1.1063526052819415</v>
      </c>
      <c r="N70" s="3"/>
    </row>
    <row r="71" spans="1:14" s="102" customFormat="1" ht="15" customHeight="1">
      <c r="A71" s="483" t="s">
        <v>30</v>
      </c>
      <c r="B71" s="99">
        <v>15.1</v>
      </c>
      <c r="C71" s="715">
        <v>15.1</v>
      </c>
      <c r="D71" s="386">
        <f t="shared" si="14"/>
        <v>0</v>
      </c>
      <c r="E71" s="387">
        <f t="shared" si="15"/>
        <v>1</v>
      </c>
      <c r="F71" s="288">
        <v>13.6</v>
      </c>
      <c r="G71" s="716">
        <v>13.6</v>
      </c>
      <c r="H71" s="514">
        <f t="shared" si="16"/>
        <v>0</v>
      </c>
      <c r="I71" s="196">
        <f t="shared" si="17"/>
        <v>1.5</v>
      </c>
      <c r="J71" s="299">
        <f t="shared" si="18"/>
        <v>1.1102941176470589</v>
      </c>
      <c r="K71" s="99">
        <v>15.19</v>
      </c>
      <c r="L71" s="508">
        <f t="shared" si="19"/>
        <v>-8.9999999999999858E-2</v>
      </c>
      <c r="M71" s="456">
        <f t="shared" si="20"/>
        <v>0.99407504937458857</v>
      </c>
      <c r="N71" s="98"/>
    </row>
    <row r="72" spans="1:14" s="98" customFormat="1" ht="15" customHeight="1">
      <c r="A72" s="483" t="s">
        <v>40</v>
      </c>
      <c r="B72" s="99">
        <v>10.199999999999999</v>
      </c>
      <c r="C72" s="715">
        <v>10.199999999999999</v>
      </c>
      <c r="D72" s="386">
        <f t="shared" si="14"/>
        <v>0</v>
      </c>
      <c r="E72" s="387">
        <f t="shared" si="15"/>
        <v>1</v>
      </c>
      <c r="F72" s="288">
        <v>9.8000000000000007</v>
      </c>
      <c r="G72" s="716">
        <v>9.8000000000000007</v>
      </c>
      <c r="H72" s="514">
        <f t="shared" si="16"/>
        <v>0</v>
      </c>
      <c r="I72" s="196">
        <f t="shared" si="17"/>
        <v>0.39999999999999858</v>
      </c>
      <c r="J72" s="299">
        <f t="shared" si="18"/>
        <v>1.0408163265306121</v>
      </c>
      <c r="K72" s="99">
        <v>10.119999999999999</v>
      </c>
      <c r="L72" s="508">
        <f t="shared" si="19"/>
        <v>8.0000000000000071E-2</v>
      </c>
      <c r="M72" s="456">
        <f t="shared" si="20"/>
        <v>1.0079051383399209</v>
      </c>
    </row>
    <row r="73" spans="1:14" s="627" customFormat="1" ht="15" customHeight="1">
      <c r="A73" s="352" t="s">
        <v>23</v>
      </c>
      <c r="B73" s="81">
        <v>0.8</v>
      </c>
      <c r="C73" s="717">
        <v>0.8</v>
      </c>
      <c r="D73" s="389">
        <f t="shared" si="14"/>
        <v>0</v>
      </c>
      <c r="E73" s="390">
        <f t="shared" si="15"/>
        <v>1</v>
      </c>
      <c r="F73" s="292">
        <v>1</v>
      </c>
      <c r="G73" s="718">
        <v>1</v>
      </c>
      <c r="H73" s="515">
        <f t="shared" si="16"/>
        <v>0</v>
      </c>
      <c r="I73" s="200">
        <f t="shared" si="17"/>
        <v>-0.19999999999999996</v>
      </c>
      <c r="J73" s="300">
        <f t="shared" si="18"/>
        <v>0.8</v>
      </c>
      <c r="K73" s="81">
        <v>1.37</v>
      </c>
      <c r="L73" s="509">
        <f t="shared" si="19"/>
        <v>-0.57000000000000006</v>
      </c>
      <c r="M73" s="457">
        <f t="shared" si="20"/>
        <v>0.58394160583941601</v>
      </c>
      <c r="N73" s="3"/>
    </row>
    <row r="74" spans="1:14" ht="15" customHeight="1">
      <c r="A74" s="481" t="s">
        <v>26</v>
      </c>
      <c r="B74" s="113">
        <v>3</v>
      </c>
      <c r="C74" s="711">
        <v>3</v>
      </c>
      <c r="D74" s="380">
        <f t="shared" si="14"/>
        <v>0</v>
      </c>
      <c r="E74" s="381">
        <f t="shared" si="15"/>
        <v>1</v>
      </c>
      <c r="F74" s="285">
        <v>3</v>
      </c>
      <c r="G74" s="712">
        <v>3</v>
      </c>
      <c r="H74" s="513">
        <f t="shared" si="16"/>
        <v>0</v>
      </c>
      <c r="I74" s="256">
        <f t="shared" si="17"/>
        <v>0</v>
      </c>
      <c r="J74" s="296">
        <f t="shared" si="18"/>
        <v>1</v>
      </c>
      <c r="K74" s="113">
        <v>3.17</v>
      </c>
      <c r="L74" s="429">
        <f t="shared" si="19"/>
        <v>-0.16999999999999993</v>
      </c>
      <c r="M74" s="397">
        <f t="shared" si="20"/>
        <v>0.94637223974763407</v>
      </c>
      <c r="N74" s="102"/>
    </row>
    <row r="75" spans="1:14" ht="15" customHeight="1">
      <c r="A75" s="576" t="s">
        <v>109</v>
      </c>
      <c r="B75" s="585">
        <f>B59-B74</f>
        <v>142.79</v>
      </c>
      <c r="C75" s="719">
        <v>141.79</v>
      </c>
      <c r="D75" s="586">
        <f t="shared" si="14"/>
        <v>1</v>
      </c>
      <c r="E75" s="578">
        <f t="shared" si="15"/>
        <v>1.0070526835460893</v>
      </c>
      <c r="F75" s="587">
        <f>F59-F74</f>
        <v>134.97</v>
      </c>
      <c r="G75" s="720">
        <v>134.93</v>
      </c>
      <c r="H75" s="589">
        <f t="shared" si="16"/>
        <v>3.9999999999992042E-2</v>
      </c>
      <c r="I75" s="590">
        <f t="shared" si="17"/>
        <v>7.8199999999999932</v>
      </c>
      <c r="J75" s="591">
        <f t="shared" si="18"/>
        <v>1.0579388012150848</v>
      </c>
      <c r="K75" s="585">
        <f>K59-K74</f>
        <v>137.22</v>
      </c>
      <c r="L75" s="592">
        <f t="shared" si="19"/>
        <v>5.5699999999999932</v>
      </c>
      <c r="M75" s="583">
        <f t="shared" si="20"/>
        <v>1.0405917504736919</v>
      </c>
      <c r="N75" s="576"/>
    </row>
    <row r="76" spans="1:14" ht="15" customHeight="1">
      <c r="A76" s="593" t="s">
        <v>110</v>
      </c>
      <c r="B76" s="577">
        <f>B74/B59</f>
        <v>2.0577543041360863E-2</v>
      </c>
      <c r="C76" s="721">
        <v>2.0719662960149182E-2</v>
      </c>
      <c r="D76" s="578">
        <f t="shared" si="14"/>
        <v>-1.4211991878831931E-4</v>
      </c>
      <c r="E76" s="578">
        <f t="shared" si="15"/>
        <v>0.99314081898621309</v>
      </c>
      <c r="F76" s="594">
        <f>F74/F59</f>
        <v>2.1743857360295715E-2</v>
      </c>
      <c r="G76" s="722">
        <v>2.1750163126223444E-2</v>
      </c>
      <c r="H76" s="591">
        <f t="shared" si="16"/>
        <v>-6.305765927729079E-6</v>
      </c>
      <c r="I76" s="580">
        <f t="shared" si="17"/>
        <v>-1.1663143189348524E-3</v>
      </c>
      <c r="J76" s="591">
        <f t="shared" si="18"/>
        <v>0.94636120447218619</v>
      </c>
      <c r="K76" s="577">
        <f>K74/K59</f>
        <v>2.2579955837310352E-2</v>
      </c>
      <c r="L76" s="595">
        <f t="shared" si="19"/>
        <v>-2.0024127959494889E-3</v>
      </c>
      <c r="M76" s="583">
        <f t="shared" si="20"/>
        <v>0.91131901185383324</v>
      </c>
      <c r="N76" s="593"/>
    </row>
    <row r="77" spans="1:14" s="193" customFormat="1" ht="15" customHeight="1">
      <c r="A77" s="481" t="s">
        <v>32</v>
      </c>
      <c r="B77" s="113">
        <v>0.36</v>
      </c>
      <c r="C77" s="711">
        <v>0.36</v>
      </c>
      <c r="D77" s="380">
        <f t="shared" si="14"/>
        <v>0</v>
      </c>
      <c r="E77" s="381">
        <f t="shared" si="15"/>
        <v>1</v>
      </c>
      <c r="F77" s="285">
        <v>0.4</v>
      </c>
      <c r="G77" s="712">
        <v>0.4</v>
      </c>
      <c r="H77" s="513">
        <f t="shared" si="16"/>
        <v>0</v>
      </c>
      <c r="I77" s="256">
        <f t="shared" si="17"/>
        <v>-4.0000000000000036E-2</v>
      </c>
      <c r="J77" s="296">
        <f t="shared" si="18"/>
        <v>0.89999999999999991</v>
      </c>
      <c r="K77" s="113">
        <v>0.38</v>
      </c>
      <c r="L77" s="429">
        <f t="shared" si="19"/>
        <v>-2.0000000000000018E-2</v>
      </c>
      <c r="M77" s="397">
        <f t="shared" si="20"/>
        <v>0.94736842105263153</v>
      </c>
      <c r="N77" s="102"/>
    </row>
    <row r="78" spans="1:14" ht="15" customHeight="1">
      <c r="A78" s="483" t="s">
        <v>35</v>
      </c>
      <c r="B78" s="99">
        <v>0.03</v>
      </c>
      <c r="C78" s="715">
        <v>0.03</v>
      </c>
      <c r="D78" s="386">
        <f t="shared" si="14"/>
        <v>0</v>
      </c>
      <c r="E78" s="387">
        <f t="shared" si="15"/>
        <v>1</v>
      </c>
      <c r="F78" s="288">
        <v>0.05</v>
      </c>
      <c r="G78" s="716">
        <v>0.05</v>
      </c>
      <c r="H78" s="514">
        <f t="shared" si="16"/>
        <v>0</v>
      </c>
      <c r="I78" s="196">
        <f t="shared" si="17"/>
        <v>-2.0000000000000004E-2</v>
      </c>
      <c r="J78" s="299">
        <f t="shared" si="18"/>
        <v>0.6</v>
      </c>
      <c r="K78" s="99">
        <v>0.03</v>
      </c>
      <c r="L78" s="508">
        <f t="shared" si="19"/>
        <v>0</v>
      </c>
      <c r="M78" s="456">
        <f t="shared" si="20"/>
        <v>1</v>
      </c>
      <c r="N78" s="98"/>
    </row>
    <row r="79" spans="1:14" ht="15" customHeight="1">
      <c r="A79" s="621" t="s">
        <v>97</v>
      </c>
      <c r="B79" s="618">
        <f>B77-B78</f>
        <v>0.32999999999999996</v>
      </c>
      <c r="C79" s="723">
        <v>0.32999999999999996</v>
      </c>
      <c r="D79" s="622">
        <f t="shared" si="14"/>
        <v>0</v>
      </c>
      <c r="E79" s="606">
        <f t="shared" si="15"/>
        <v>1</v>
      </c>
      <c r="F79" s="618">
        <f>F77-F78</f>
        <v>0.35000000000000003</v>
      </c>
      <c r="G79" s="620">
        <v>0.35000000000000003</v>
      </c>
      <c r="H79" s="623">
        <f t="shared" si="16"/>
        <v>0</v>
      </c>
      <c r="I79" s="624">
        <f t="shared" si="17"/>
        <v>-2.0000000000000073E-2</v>
      </c>
      <c r="J79" s="625">
        <f t="shared" si="18"/>
        <v>0.94285714285714262</v>
      </c>
      <c r="K79" s="618">
        <f>K77-K78</f>
        <v>0.35</v>
      </c>
      <c r="L79" s="626">
        <f t="shared" si="19"/>
        <v>-2.0000000000000018E-2</v>
      </c>
      <c r="M79" s="610">
        <f t="shared" si="20"/>
        <v>0.94285714285714284</v>
      </c>
      <c r="N79" s="627"/>
    </row>
    <row r="81" spans="1:14" ht="15.6">
      <c r="A81" s="2" t="s">
        <v>334</v>
      </c>
    </row>
    <row r="82" spans="1:14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4" s="3" customFormat="1" ht="46.2">
      <c r="A83" s="479" t="s">
        <v>52</v>
      </c>
      <c r="B83" s="334" t="s">
        <v>349</v>
      </c>
      <c r="C83" s="374" t="s">
        <v>374</v>
      </c>
      <c r="D83" s="375" t="s">
        <v>375</v>
      </c>
      <c r="E83" s="376" t="s">
        <v>376</v>
      </c>
      <c r="F83" s="334" t="s">
        <v>350</v>
      </c>
      <c r="G83" s="120" t="s">
        <v>377</v>
      </c>
      <c r="H83" s="510" t="s">
        <v>378</v>
      </c>
      <c r="I83" s="502" t="s">
        <v>259</v>
      </c>
      <c r="J83" s="121" t="s">
        <v>260</v>
      </c>
      <c r="K83" s="336" t="s">
        <v>183</v>
      </c>
      <c r="L83" s="428" t="s">
        <v>157</v>
      </c>
      <c r="M83" s="403" t="s">
        <v>158</v>
      </c>
      <c r="N83" s="193"/>
    </row>
    <row r="84" spans="1:14" s="3" customFormat="1" ht="15" customHeight="1">
      <c r="A84" s="480"/>
      <c r="B84" s="335" t="s">
        <v>16</v>
      </c>
      <c r="C84" s="20" t="s">
        <v>16</v>
      </c>
      <c r="D84" s="377" t="s">
        <v>16</v>
      </c>
      <c r="E84" s="378" t="s">
        <v>1</v>
      </c>
      <c r="F84" s="335" t="s">
        <v>16</v>
      </c>
      <c r="G84" s="27" t="s">
        <v>16</v>
      </c>
      <c r="H84" s="511" t="s">
        <v>16</v>
      </c>
      <c r="I84" s="6" t="s">
        <v>16</v>
      </c>
      <c r="J84" s="6" t="s">
        <v>1</v>
      </c>
      <c r="K84" s="338" t="s">
        <v>16</v>
      </c>
      <c r="L84" s="393" t="s">
        <v>16</v>
      </c>
      <c r="M84" s="404" t="s">
        <v>1</v>
      </c>
      <c r="N84"/>
    </row>
    <row r="85" spans="1:14" s="3" customFormat="1" ht="15" customHeight="1">
      <c r="A85" s="481" t="s">
        <v>17</v>
      </c>
      <c r="B85" s="108">
        <v>650.36</v>
      </c>
      <c r="C85" s="709">
        <v>650.76</v>
      </c>
      <c r="D85" s="459">
        <f>B85-C85</f>
        <v>-0.39999999999997726</v>
      </c>
      <c r="E85" s="460">
        <f>B85/C85</f>
        <v>0.99938533407093244</v>
      </c>
      <c r="F85" s="108">
        <v>634.59</v>
      </c>
      <c r="G85" s="710">
        <v>633.94000000000005</v>
      </c>
      <c r="H85" s="512">
        <f>F85-G85</f>
        <v>0.64999999999997726</v>
      </c>
      <c r="I85" s="286">
        <f>B85-F85</f>
        <v>15.769999999999982</v>
      </c>
      <c r="J85" s="295">
        <f>B85/F85</f>
        <v>1.0248506909973369</v>
      </c>
      <c r="K85" s="108">
        <v>603.20000000000005</v>
      </c>
      <c r="L85" s="507">
        <f>B85-K85</f>
        <v>47.159999999999968</v>
      </c>
      <c r="M85" s="395">
        <f>B85/K85</f>
        <v>1.0781830238726791</v>
      </c>
      <c r="N85"/>
    </row>
    <row r="86" spans="1:14" ht="15" customHeight="1">
      <c r="A86" s="481" t="s">
        <v>18</v>
      </c>
      <c r="B86" s="113">
        <v>137.80000000000001</v>
      </c>
      <c r="C86" s="711">
        <v>137.80000000000001</v>
      </c>
      <c r="D86" s="380">
        <f t="shared" ref="D86:D105" si="21">B86-C86</f>
        <v>0</v>
      </c>
      <c r="E86" s="381">
        <f t="shared" ref="E86:E105" si="22">B86/C86</f>
        <v>1</v>
      </c>
      <c r="F86" s="113">
        <v>139.71</v>
      </c>
      <c r="G86" s="712">
        <v>139.71</v>
      </c>
      <c r="H86" s="513">
        <f t="shared" ref="H86:H105" si="23">F86-G86</f>
        <v>0</v>
      </c>
      <c r="I86" s="256">
        <f t="shared" ref="I86:I105" si="24">B86-F86</f>
        <v>-1.9099999999999966</v>
      </c>
      <c r="J86" s="296">
        <f t="shared" ref="J86:J105" si="25">B86/F86</f>
        <v>0.98632882399255606</v>
      </c>
      <c r="K86" s="113">
        <v>130.13</v>
      </c>
      <c r="L86" s="429">
        <f t="shared" ref="L86:L105" si="26">B86-K86</f>
        <v>7.6700000000000159</v>
      </c>
      <c r="M86" s="397">
        <f t="shared" ref="M86:M105" si="27">B86/K86</f>
        <v>1.0589410589410591</v>
      </c>
    </row>
    <row r="87" spans="1:14" s="3" customFormat="1" ht="15" customHeight="1">
      <c r="A87" s="482" t="s">
        <v>19</v>
      </c>
      <c r="B87" s="366">
        <v>512.55999999999995</v>
      </c>
      <c r="C87" s="713">
        <v>513.05999999999995</v>
      </c>
      <c r="D87" s="383">
        <f t="shared" si="21"/>
        <v>-0.5</v>
      </c>
      <c r="E87" s="384">
        <f t="shared" si="22"/>
        <v>0.99902545511246243</v>
      </c>
      <c r="F87" s="366">
        <v>494.88</v>
      </c>
      <c r="G87" s="714">
        <v>494.23</v>
      </c>
      <c r="H87" s="522">
        <f t="shared" si="23"/>
        <v>0.64999999999997726</v>
      </c>
      <c r="I87" s="368">
        <f t="shared" si="24"/>
        <v>17.67999999999995</v>
      </c>
      <c r="J87" s="454">
        <f t="shared" si="25"/>
        <v>1.0357258325250565</v>
      </c>
      <c r="K87" s="366">
        <v>473.07</v>
      </c>
      <c r="L87" s="415">
        <f t="shared" si="26"/>
        <v>39.489999999999952</v>
      </c>
      <c r="M87" s="399">
        <f t="shared" si="27"/>
        <v>1.0834760183482359</v>
      </c>
      <c r="N87"/>
    </row>
    <row r="88" spans="1:14" s="102" customFormat="1" ht="15" customHeight="1">
      <c r="A88" s="481" t="s">
        <v>20</v>
      </c>
      <c r="B88" s="113">
        <v>65.3</v>
      </c>
      <c r="C88" s="711">
        <v>65.3</v>
      </c>
      <c r="D88" s="380">
        <f t="shared" si="21"/>
        <v>0</v>
      </c>
      <c r="E88" s="381">
        <f t="shared" si="22"/>
        <v>1</v>
      </c>
      <c r="F88" s="113">
        <v>64.400000000000006</v>
      </c>
      <c r="G88" s="712">
        <v>63.8</v>
      </c>
      <c r="H88" s="513">
        <f t="shared" si="23"/>
        <v>0.60000000000000853</v>
      </c>
      <c r="I88" s="256">
        <f t="shared" si="24"/>
        <v>0.89999999999999147</v>
      </c>
      <c r="J88" s="296">
        <f t="shared" si="25"/>
        <v>1.0139751552795029</v>
      </c>
      <c r="K88" s="113">
        <v>60.6</v>
      </c>
      <c r="L88" s="429">
        <f t="shared" si="26"/>
        <v>4.6999999999999957</v>
      </c>
      <c r="M88" s="397">
        <f t="shared" si="27"/>
        <v>1.0775577557755776</v>
      </c>
      <c r="N88"/>
    </row>
    <row r="89" spans="1:14" s="3" customFormat="1" ht="15" customHeight="1">
      <c r="A89" s="483" t="s">
        <v>21</v>
      </c>
      <c r="B89" s="99">
        <v>7.5</v>
      </c>
      <c r="C89" s="715">
        <v>7.5</v>
      </c>
      <c r="D89" s="386">
        <f t="shared" si="21"/>
        <v>0</v>
      </c>
      <c r="E89" s="387">
        <f t="shared" si="22"/>
        <v>1</v>
      </c>
      <c r="F89" s="99">
        <v>7</v>
      </c>
      <c r="G89" s="716">
        <v>7</v>
      </c>
      <c r="H89" s="514">
        <f t="shared" si="23"/>
        <v>0</v>
      </c>
      <c r="I89" s="196">
        <f t="shared" si="24"/>
        <v>0.5</v>
      </c>
      <c r="J89" s="299">
        <f t="shared" si="25"/>
        <v>1.0714285714285714</v>
      </c>
      <c r="K89" s="99">
        <v>5.9</v>
      </c>
      <c r="L89" s="508">
        <f t="shared" si="26"/>
        <v>1.5999999999999996</v>
      </c>
      <c r="M89" s="456">
        <f t="shared" si="27"/>
        <v>1.271186440677966</v>
      </c>
    </row>
    <row r="90" spans="1:14" s="3" customFormat="1" ht="15" customHeight="1">
      <c r="A90" s="483" t="s">
        <v>25</v>
      </c>
      <c r="B90" s="99">
        <v>52</v>
      </c>
      <c r="C90" s="715">
        <v>52</v>
      </c>
      <c r="D90" s="386">
        <f t="shared" si="21"/>
        <v>0</v>
      </c>
      <c r="E90" s="387">
        <f t="shared" si="22"/>
        <v>1</v>
      </c>
      <c r="F90" s="99">
        <v>51</v>
      </c>
      <c r="G90" s="716">
        <v>51</v>
      </c>
      <c r="H90" s="514">
        <f t="shared" si="23"/>
        <v>0</v>
      </c>
      <c r="I90" s="196">
        <f t="shared" si="24"/>
        <v>1</v>
      </c>
      <c r="J90" s="299">
        <f t="shared" si="25"/>
        <v>1.0196078431372548</v>
      </c>
      <c r="K90" s="99">
        <v>49</v>
      </c>
      <c r="L90" s="508">
        <f t="shared" si="26"/>
        <v>3</v>
      </c>
      <c r="M90" s="456">
        <f t="shared" si="27"/>
        <v>1.0612244897959184</v>
      </c>
    </row>
    <row r="91" spans="1:14" s="98" customFormat="1" ht="15" customHeight="1">
      <c r="A91" s="352" t="s">
        <v>49</v>
      </c>
      <c r="B91" s="81">
        <v>5.8</v>
      </c>
      <c r="C91" s="717">
        <v>5.8</v>
      </c>
      <c r="D91" s="389">
        <f t="shared" si="21"/>
        <v>0</v>
      </c>
      <c r="E91" s="390">
        <f t="shared" si="22"/>
        <v>1</v>
      </c>
      <c r="F91" s="81">
        <v>6.4</v>
      </c>
      <c r="G91" s="718">
        <v>5.8</v>
      </c>
      <c r="H91" s="515">
        <f t="shared" si="23"/>
        <v>0.60000000000000053</v>
      </c>
      <c r="I91" s="200">
        <f t="shared" si="24"/>
        <v>-0.60000000000000053</v>
      </c>
      <c r="J91" s="300">
        <f t="shared" si="25"/>
        <v>0.90624999999999989</v>
      </c>
      <c r="K91" s="81">
        <v>5.7</v>
      </c>
      <c r="L91" s="509">
        <f t="shared" si="26"/>
        <v>9.9999999999999645E-2</v>
      </c>
      <c r="M91" s="457">
        <f t="shared" si="27"/>
        <v>1.0175438596491226</v>
      </c>
      <c r="N91" s="3"/>
    </row>
    <row r="92" spans="1:14" s="98" customFormat="1" ht="15" customHeight="1">
      <c r="A92" s="481" t="s">
        <v>24</v>
      </c>
      <c r="B92" s="113">
        <v>152.69999999999999</v>
      </c>
      <c r="C92" s="711">
        <v>152.80000000000001</v>
      </c>
      <c r="D92" s="380">
        <f t="shared" si="21"/>
        <v>-0.10000000000002274</v>
      </c>
      <c r="E92" s="381">
        <f t="shared" si="22"/>
        <v>0.99934554973821976</v>
      </c>
      <c r="F92" s="113">
        <v>147.35</v>
      </c>
      <c r="G92" s="712">
        <v>147.35</v>
      </c>
      <c r="H92" s="513">
        <f t="shared" si="23"/>
        <v>0</v>
      </c>
      <c r="I92" s="256">
        <f t="shared" si="24"/>
        <v>5.3499999999999943</v>
      </c>
      <c r="J92" s="296">
        <f t="shared" si="25"/>
        <v>1.0363081099423141</v>
      </c>
      <c r="K92" s="113">
        <v>144.9</v>
      </c>
      <c r="L92" s="429">
        <f t="shared" si="26"/>
        <v>7.7999999999999829</v>
      </c>
      <c r="M92" s="397">
        <f t="shared" si="27"/>
        <v>1.0538302277432712</v>
      </c>
      <c r="N92"/>
    </row>
    <row r="93" spans="1:14" s="3" customFormat="1" ht="15" customHeight="1">
      <c r="A93" s="483" t="s">
        <v>50</v>
      </c>
      <c r="B93" s="99">
        <v>13.4</v>
      </c>
      <c r="C93" s="715">
        <v>13.4</v>
      </c>
      <c r="D93" s="386">
        <f t="shared" si="21"/>
        <v>0</v>
      </c>
      <c r="E93" s="387">
        <f t="shared" si="22"/>
        <v>1</v>
      </c>
      <c r="F93" s="99">
        <v>12.7</v>
      </c>
      <c r="G93" s="716">
        <v>12.7</v>
      </c>
      <c r="H93" s="514">
        <f t="shared" si="23"/>
        <v>0</v>
      </c>
      <c r="I93" s="196">
        <f t="shared" si="24"/>
        <v>0.70000000000000107</v>
      </c>
      <c r="J93" s="299">
        <f t="shared" si="25"/>
        <v>1.0551181102362206</v>
      </c>
      <c r="K93" s="99">
        <v>12.45</v>
      </c>
      <c r="L93" s="508">
        <f t="shared" si="26"/>
        <v>0.95000000000000107</v>
      </c>
      <c r="M93" s="456">
        <f t="shared" si="27"/>
        <v>1.0763052208835342</v>
      </c>
    </row>
    <row r="94" spans="1:14" s="102" customFormat="1" ht="15" customHeight="1">
      <c r="A94" s="481" t="s">
        <v>55</v>
      </c>
      <c r="B94" s="113">
        <v>56</v>
      </c>
      <c r="C94" s="711">
        <v>56.1</v>
      </c>
      <c r="D94" s="380">
        <f t="shared" si="21"/>
        <v>-0.10000000000000142</v>
      </c>
      <c r="E94" s="381">
        <f t="shared" si="22"/>
        <v>0.99821746880570406</v>
      </c>
      <c r="F94" s="113">
        <v>53.9</v>
      </c>
      <c r="G94" s="712">
        <v>53.9</v>
      </c>
      <c r="H94" s="513">
        <f t="shared" si="23"/>
        <v>0</v>
      </c>
      <c r="I94" s="256">
        <f t="shared" si="24"/>
        <v>2.1000000000000014</v>
      </c>
      <c r="J94" s="296">
        <f t="shared" si="25"/>
        <v>1.0389610389610391</v>
      </c>
      <c r="K94" s="113">
        <v>55.5</v>
      </c>
      <c r="L94" s="429">
        <f t="shared" si="26"/>
        <v>0.5</v>
      </c>
      <c r="M94" s="397">
        <f t="shared" si="27"/>
        <v>1.0090090090090089</v>
      </c>
    </row>
    <row r="95" spans="1:14" s="102" customFormat="1" ht="15" customHeight="1">
      <c r="A95" s="483" t="s">
        <v>36</v>
      </c>
      <c r="B95" s="99">
        <v>11.5</v>
      </c>
      <c r="C95" s="715">
        <v>11.5</v>
      </c>
      <c r="D95" s="386">
        <f t="shared" si="21"/>
        <v>0</v>
      </c>
      <c r="E95" s="387">
        <f t="shared" si="22"/>
        <v>1</v>
      </c>
      <c r="F95" s="99">
        <v>11.5</v>
      </c>
      <c r="G95" s="716">
        <v>11.5</v>
      </c>
      <c r="H95" s="514">
        <f t="shared" si="23"/>
        <v>0</v>
      </c>
      <c r="I95" s="196">
        <f t="shared" si="24"/>
        <v>0</v>
      </c>
      <c r="J95" s="299">
        <f t="shared" si="25"/>
        <v>1</v>
      </c>
      <c r="K95" s="99">
        <v>11.6</v>
      </c>
      <c r="L95" s="508">
        <f t="shared" si="26"/>
        <v>-9.9999999999999645E-2</v>
      </c>
      <c r="M95" s="456">
        <f t="shared" si="27"/>
        <v>0.99137931034482762</v>
      </c>
      <c r="N95" s="3"/>
    </row>
    <row r="96" spans="1:14" s="98" customFormat="1" ht="15" customHeight="1">
      <c r="A96" s="483" t="s">
        <v>37</v>
      </c>
      <c r="B96" s="99">
        <v>22.7</v>
      </c>
      <c r="C96" s="715">
        <v>22.7</v>
      </c>
      <c r="D96" s="386">
        <f t="shared" si="21"/>
        <v>0</v>
      </c>
      <c r="E96" s="387">
        <f t="shared" si="22"/>
        <v>1</v>
      </c>
      <c r="F96" s="99">
        <v>22</v>
      </c>
      <c r="G96" s="716">
        <v>22</v>
      </c>
      <c r="H96" s="514">
        <f t="shared" si="23"/>
        <v>0</v>
      </c>
      <c r="I96" s="196">
        <f t="shared" si="24"/>
        <v>0.69999999999999929</v>
      </c>
      <c r="J96" s="299">
        <f t="shared" si="25"/>
        <v>1.0318181818181817</v>
      </c>
      <c r="K96" s="99">
        <v>20.3</v>
      </c>
      <c r="L96" s="508">
        <f t="shared" si="26"/>
        <v>2.3999999999999986</v>
      </c>
      <c r="M96" s="456">
        <f t="shared" si="27"/>
        <v>1.1182266009852215</v>
      </c>
      <c r="N96" s="3"/>
    </row>
    <row r="97" spans="1:14" s="627" customFormat="1" ht="15" customHeight="1">
      <c r="A97" s="483" t="s">
        <v>30</v>
      </c>
      <c r="B97" s="99">
        <v>36.65</v>
      </c>
      <c r="C97" s="715">
        <v>36.65</v>
      </c>
      <c r="D97" s="386">
        <f t="shared" si="21"/>
        <v>0</v>
      </c>
      <c r="E97" s="387">
        <f t="shared" si="22"/>
        <v>1</v>
      </c>
      <c r="F97" s="99">
        <v>35.200000000000003</v>
      </c>
      <c r="G97" s="716">
        <v>35.200000000000003</v>
      </c>
      <c r="H97" s="514">
        <f t="shared" si="23"/>
        <v>0</v>
      </c>
      <c r="I97" s="196">
        <f t="shared" si="24"/>
        <v>1.4499999999999957</v>
      </c>
      <c r="J97" s="299">
        <f t="shared" si="25"/>
        <v>1.0411931818181817</v>
      </c>
      <c r="K97" s="99">
        <v>33.1</v>
      </c>
      <c r="L97" s="508">
        <f t="shared" si="26"/>
        <v>3.5499999999999972</v>
      </c>
      <c r="M97" s="456">
        <f t="shared" si="27"/>
        <v>1.107250755287009</v>
      </c>
      <c r="N97" s="98"/>
    </row>
    <row r="98" spans="1:14" ht="15" customHeight="1">
      <c r="A98" s="483" t="s">
        <v>40</v>
      </c>
      <c r="B98" s="99">
        <v>8</v>
      </c>
      <c r="C98" s="715">
        <v>8</v>
      </c>
      <c r="D98" s="386">
        <f t="shared" si="21"/>
        <v>0</v>
      </c>
      <c r="E98" s="387">
        <f t="shared" si="22"/>
        <v>1</v>
      </c>
      <c r="F98" s="99">
        <v>7.6</v>
      </c>
      <c r="G98" s="716">
        <v>7.6</v>
      </c>
      <c r="H98" s="514">
        <f t="shared" si="23"/>
        <v>0</v>
      </c>
      <c r="I98" s="196">
        <f t="shared" si="24"/>
        <v>0.40000000000000036</v>
      </c>
      <c r="J98" s="299">
        <f t="shared" si="25"/>
        <v>1.0526315789473684</v>
      </c>
      <c r="K98" s="99">
        <v>7.8</v>
      </c>
      <c r="L98" s="508">
        <f t="shared" si="26"/>
        <v>0.20000000000000018</v>
      </c>
      <c r="M98" s="456">
        <f t="shared" si="27"/>
        <v>1.0256410256410258</v>
      </c>
      <c r="N98" s="98"/>
    </row>
    <row r="99" spans="1:14" ht="15" customHeight="1">
      <c r="A99" s="352" t="s">
        <v>23</v>
      </c>
      <c r="B99" s="81">
        <v>8.5</v>
      </c>
      <c r="C99" s="717">
        <v>8.5</v>
      </c>
      <c r="D99" s="389">
        <f t="shared" si="21"/>
        <v>0</v>
      </c>
      <c r="E99" s="390">
        <f t="shared" si="22"/>
        <v>1</v>
      </c>
      <c r="F99" s="81">
        <v>7.5</v>
      </c>
      <c r="G99" s="718">
        <v>7.5</v>
      </c>
      <c r="H99" s="515">
        <f t="shared" si="23"/>
        <v>0</v>
      </c>
      <c r="I99" s="200">
        <f t="shared" si="24"/>
        <v>1</v>
      </c>
      <c r="J99" s="300">
        <f t="shared" si="25"/>
        <v>1.1333333333333333</v>
      </c>
      <c r="K99" s="81">
        <v>7.07</v>
      </c>
      <c r="L99" s="509">
        <f t="shared" si="26"/>
        <v>1.4299999999999997</v>
      </c>
      <c r="M99" s="457">
        <f t="shared" si="27"/>
        <v>1.2022630834512023</v>
      </c>
      <c r="N99" s="3"/>
    </row>
    <row r="100" spans="1:14" ht="15" customHeight="1">
      <c r="A100" s="481" t="s">
        <v>26</v>
      </c>
      <c r="B100" s="113">
        <v>166</v>
      </c>
      <c r="C100" s="711">
        <v>166</v>
      </c>
      <c r="D100" s="380">
        <f t="shared" si="21"/>
        <v>0</v>
      </c>
      <c r="E100" s="381">
        <f t="shared" si="22"/>
        <v>1</v>
      </c>
      <c r="F100" s="113">
        <v>162</v>
      </c>
      <c r="G100" s="712">
        <v>162</v>
      </c>
      <c r="H100" s="513">
        <f t="shared" si="23"/>
        <v>0</v>
      </c>
      <c r="I100" s="256">
        <f t="shared" si="24"/>
        <v>4</v>
      </c>
      <c r="J100" s="296">
        <f t="shared" si="25"/>
        <v>1.0246913580246915</v>
      </c>
      <c r="K100" s="113">
        <v>153.5</v>
      </c>
      <c r="L100" s="429">
        <f t="shared" si="26"/>
        <v>12.5</v>
      </c>
      <c r="M100" s="397">
        <f t="shared" si="27"/>
        <v>1.0814332247557004</v>
      </c>
      <c r="N100" s="102"/>
    </row>
    <row r="101" spans="1:14" s="193" customFormat="1" ht="15" customHeight="1">
      <c r="A101" s="576" t="s">
        <v>111</v>
      </c>
      <c r="B101" s="585">
        <f>B85-B100</f>
        <v>484.36</v>
      </c>
      <c r="C101" s="719">
        <v>484.76</v>
      </c>
      <c r="D101" s="586">
        <f t="shared" si="21"/>
        <v>-0.39999999999997726</v>
      </c>
      <c r="E101" s="578">
        <f t="shared" si="22"/>
        <v>0.99917484941001733</v>
      </c>
      <c r="F101" s="587">
        <f>F85-F100</f>
        <v>472.59000000000003</v>
      </c>
      <c r="G101" s="720">
        <v>471.94000000000005</v>
      </c>
      <c r="H101" s="589">
        <f t="shared" si="23"/>
        <v>0.64999999999997726</v>
      </c>
      <c r="I101" s="590">
        <f t="shared" si="24"/>
        <v>11.769999999999982</v>
      </c>
      <c r="J101" s="591">
        <f t="shared" si="25"/>
        <v>1.024905309041664</v>
      </c>
      <c r="K101" s="585">
        <f>K85-K100</f>
        <v>449.70000000000005</v>
      </c>
      <c r="L101" s="592">
        <f t="shared" si="26"/>
        <v>34.659999999999968</v>
      </c>
      <c r="M101" s="583">
        <f t="shared" si="27"/>
        <v>1.0770736046253058</v>
      </c>
      <c r="N101" s="576"/>
    </row>
    <row r="102" spans="1:14" ht="15" customHeight="1">
      <c r="A102" s="593" t="s">
        <v>112</v>
      </c>
      <c r="B102" s="577">
        <f>B100/B85</f>
        <v>0.2552432498923673</v>
      </c>
      <c r="C102" s="721">
        <v>0.25508636056303402</v>
      </c>
      <c r="D102" s="578">
        <f t="shared" si="21"/>
        <v>1.5688932933327626E-4</v>
      </c>
      <c r="E102" s="578">
        <f t="shared" si="22"/>
        <v>1.000615043975644</v>
      </c>
      <c r="F102" s="594">
        <f>F100/F85</f>
        <v>0.25528293859027085</v>
      </c>
      <c r="G102" s="722">
        <v>0.25554468877180803</v>
      </c>
      <c r="H102" s="591">
        <f t="shared" si="23"/>
        <v>-2.6175018153717922E-4</v>
      </c>
      <c r="I102" s="580">
        <f t="shared" si="24"/>
        <v>-3.9688697903550452E-5</v>
      </c>
      <c r="J102" s="591">
        <f t="shared" si="25"/>
        <v>0.99984453055060118</v>
      </c>
      <c r="K102" s="577">
        <f>K100/K85</f>
        <v>0.25447612732095487</v>
      </c>
      <c r="L102" s="595">
        <f t="shared" si="26"/>
        <v>7.6712257141242635E-4</v>
      </c>
      <c r="M102" s="583">
        <f t="shared" si="27"/>
        <v>1.0030145168408859</v>
      </c>
      <c r="N102" s="593"/>
    </row>
    <row r="103" spans="1:14" ht="15" customHeight="1">
      <c r="A103" s="481" t="s">
        <v>32</v>
      </c>
      <c r="B103" s="113">
        <v>20.03</v>
      </c>
      <c r="C103" s="711">
        <v>20.43</v>
      </c>
      <c r="D103" s="380">
        <f t="shared" si="21"/>
        <v>-0.39999999999999858</v>
      </c>
      <c r="E103" s="381">
        <f t="shared" si="22"/>
        <v>0.98042094958394521</v>
      </c>
      <c r="F103" s="113">
        <v>19.21</v>
      </c>
      <c r="G103" s="712">
        <v>19.21</v>
      </c>
      <c r="H103" s="513">
        <f t="shared" si="23"/>
        <v>0</v>
      </c>
      <c r="I103" s="256">
        <f t="shared" si="24"/>
        <v>0.82000000000000028</v>
      </c>
      <c r="J103" s="296">
        <f t="shared" si="25"/>
        <v>1.0426861009890682</v>
      </c>
      <c r="K103" s="113">
        <v>17.73</v>
      </c>
      <c r="L103" s="429">
        <f t="shared" si="26"/>
        <v>2.3000000000000007</v>
      </c>
      <c r="M103" s="397">
        <f t="shared" si="27"/>
        <v>1.1297236322617035</v>
      </c>
      <c r="N103" s="102"/>
    </row>
    <row r="104" spans="1:14" ht="15" customHeight="1">
      <c r="A104" s="483" t="s">
        <v>35</v>
      </c>
      <c r="B104" s="99">
        <v>6.9</v>
      </c>
      <c r="C104" s="715">
        <v>7</v>
      </c>
      <c r="D104" s="386">
        <f t="shared" si="21"/>
        <v>-9.9999999999999645E-2</v>
      </c>
      <c r="E104" s="387">
        <f t="shared" si="22"/>
        <v>0.98571428571428577</v>
      </c>
      <c r="F104" s="99">
        <v>7</v>
      </c>
      <c r="G104" s="716">
        <v>7</v>
      </c>
      <c r="H104" s="514">
        <f t="shared" si="23"/>
        <v>0</v>
      </c>
      <c r="I104" s="196">
        <f t="shared" si="24"/>
        <v>-9.9999999999999645E-2</v>
      </c>
      <c r="J104" s="299">
        <f t="shared" si="25"/>
        <v>0.98571428571428577</v>
      </c>
      <c r="K104" s="99">
        <v>6.6</v>
      </c>
      <c r="L104" s="508">
        <f t="shared" si="26"/>
        <v>0.30000000000000071</v>
      </c>
      <c r="M104" s="456">
        <f t="shared" si="27"/>
        <v>1.0454545454545456</v>
      </c>
      <c r="N104" s="98"/>
    </row>
    <row r="105" spans="1:14" ht="15" customHeight="1">
      <c r="A105" s="621" t="s">
        <v>97</v>
      </c>
      <c r="B105" s="618">
        <f>B103-B104</f>
        <v>13.13</v>
      </c>
      <c r="C105" s="723">
        <v>13.43</v>
      </c>
      <c r="D105" s="622">
        <f t="shared" si="21"/>
        <v>-0.29999999999999893</v>
      </c>
      <c r="E105" s="606">
        <f t="shared" si="22"/>
        <v>0.97766195085629193</v>
      </c>
      <c r="F105" s="618">
        <f>F103-F104</f>
        <v>12.21</v>
      </c>
      <c r="G105" s="620">
        <v>12.21</v>
      </c>
      <c r="H105" s="623">
        <f t="shared" si="23"/>
        <v>0</v>
      </c>
      <c r="I105" s="624">
        <f t="shared" si="24"/>
        <v>0.91999999999999993</v>
      </c>
      <c r="J105" s="625">
        <f t="shared" si="25"/>
        <v>1.0753480753480753</v>
      </c>
      <c r="K105" s="618">
        <f>K103-K104</f>
        <v>11.13</v>
      </c>
      <c r="L105" s="626">
        <f t="shared" si="26"/>
        <v>2</v>
      </c>
      <c r="M105" s="610">
        <f t="shared" si="27"/>
        <v>1.1796945193171609</v>
      </c>
      <c r="N105" s="627"/>
    </row>
    <row r="107" spans="1:14" s="3" customFormat="1" ht="15.6">
      <c r="A107" s="2" t="s">
        <v>335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s="3" customForma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85"/>
      <c r="M108"/>
      <c r="N108"/>
    </row>
    <row r="109" spans="1:14" s="3" customFormat="1" ht="46.2">
      <c r="A109" s="479" t="s">
        <v>62</v>
      </c>
      <c r="B109" s="334" t="s">
        <v>351</v>
      </c>
      <c r="C109" s="374" t="s">
        <v>379</v>
      </c>
      <c r="D109" s="375" t="s">
        <v>380</v>
      </c>
      <c r="E109" s="376" t="s">
        <v>381</v>
      </c>
      <c r="F109" s="334" t="s">
        <v>352</v>
      </c>
      <c r="G109" s="120" t="s">
        <v>382</v>
      </c>
      <c r="H109" s="510" t="s">
        <v>383</v>
      </c>
      <c r="I109" s="502" t="s">
        <v>336</v>
      </c>
      <c r="J109" s="121" t="s">
        <v>337</v>
      </c>
      <c r="K109" s="336" t="s">
        <v>184</v>
      </c>
      <c r="L109" s="428" t="s">
        <v>177</v>
      </c>
      <c r="M109" s="403" t="s">
        <v>185</v>
      </c>
      <c r="N109" s="193"/>
    </row>
    <row r="110" spans="1:14">
      <c r="A110" s="480"/>
      <c r="B110" s="335" t="s">
        <v>16</v>
      </c>
      <c r="C110" s="20" t="s">
        <v>16</v>
      </c>
      <c r="D110" s="377" t="s">
        <v>16</v>
      </c>
      <c r="E110" s="378" t="s">
        <v>1</v>
      </c>
      <c r="F110" s="335" t="s">
        <v>16</v>
      </c>
      <c r="G110" s="27" t="s">
        <v>16</v>
      </c>
      <c r="H110" s="511" t="s">
        <v>16</v>
      </c>
      <c r="I110" s="6" t="s">
        <v>16</v>
      </c>
      <c r="J110" s="6" t="s">
        <v>1</v>
      </c>
      <c r="K110" s="338" t="s">
        <v>16</v>
      </c>
      <c r="L110" s="393" t="s">
        <v>16</v>
      </c>
      <c r="M110" s="404" t="s">
        <v>1</v>
      </c>
    </row>
    <row r="111" spans="1:14" s="3" customFormat="1" ht="15" customHeight="1">
      <c r="A111" s="481" t="s">
        <v>17</v>
      </c>
      <c r="B111" s="108">
        <v>1062.0999999999999</v>
      </c>
      <c r="C111" s="709">
        <v>1062.3</v>
      </c>
      <c r="D111" s="459">
        <f>B111-C111</f>
        <v>-0.20000000000004547</v>
      </c>
      <c r="E111" s="460">
        <f>B111/C111</f>
        <v>0.99981172926668549</v>
      </c>
      <c r="F111" s="283">
        <v>1055.08</v>
      </c>
      <c r="G111" s="710">
        <v>1053.5899999999999</v>
      </c>
      <c r="H111" s="512">
        <f>F111-G111</f>
        <v>1.4900000000000091</v>
      </c>
      <c r="I111" s="286">
        <f>B111-F111</f>
        <v>7.0199999999999818</v>
      </c>
      <c r="J111" s="295">
        <f>B111/F111</f>
        <v>1.0066535239034007</v>
      </c>
      <c r="K111" s="108">
        <v>965.25</v>
      </c>
      <c r="L111" s="507">
        <f>B111-K111</f>
        <v>96.849999999999909</v>
      </c>
      <c r="M111" s="395">
        <f>B111/K111</f>
        <v>1.1003367003367002</v>
      </c>
      <c r="N111"/>
    </row>
    <row r="112" spans="1:14" s="102" customFormat="1" ht="15" customHeight="1">
      <c r="A112" s="481" t="s">
        <v>18</v>
      </c>
      <c r="B112" s="113">
        <v>315.61</v>
      </c>
      <c r="C112" s="711">
        <v>315.61</v>
      </c>
      <c r="D112" s="380">
        <f t="shared" ref="D112:D131" si="28">B112-C112</f>
        <v>0</v>
      </c>
      <c r="E112" s="381">
        <f t="shared" ref="E112:E131" si="29">B112/C112</f>
        <v>1</v>
      </c>
      <c r="F112" s="285">
        <v>315.48</v>
      </c>
      <c r="G112" s="712">
        <v>315.48</v>
      </c>
      <c r="H112" s="513">
        <f t="shared" ref="H112:H131" si="30">F112-G112</f>
        <v>0</v>
      </c>
      <c r="I112" s="256">
        <f t="shared" ref="I112:I131" si="31">B112-F112</f>
        <v>0.12999999999999545</v>
      </c>
      <c r="J112" s="296">
        <f t="shared" ref="J112:J131" si="32">B112/F112</f>
        <v>1.0004120704957524</v>
      </c>
      <c r="K112" s="113">
        <v>298.87</v>
      </c>
      <c r="L112" s="429">
        <f t="shared" ref="L112:L131" si="33">B112-K112</f>
        <v>16.740000000000009</v>
      </c>
      <c r="M112" s="397">
        <f t="shared" ref="M112:M131" si="34">B112/K112</f>
        <v>1.0560109746712618</v>
      </c>
      <c r="N112"/>
    </row>
    <row r="113" spans="1:14" s="3" customFormat="1" ht="15" customHeight="1">
      <c r="A113" s="482" t="s">
        <v>19</v>
      </c>
      <c r="B113" s="366">
        <v>746.51</v>
      </c>
      <c r="C113" s="713">
        <v>746.69</v>
      </c>
      <c r="D113" s="383">
        <f t="shared" si="28"/>
        <v>-0.18000000000006366</v>
      </c>
      <c r="E113" s="384">
        <f t="shared" si="29"/>
        <v>0.99975893610467526</v>
      </c>
      <c r="F113" s="493">
        <v>739.59</v>
      </c>
      <c r="G113" s="714">
        <v>738.1</v>
      </c>
      <c r="H113" s="522">
        <f t="shared" si="30"/>
        <v>1.4900000000000091</v>
      </c>
      <c r="I113" s="368">
        <f t="shared" si="31"/>
        <v>6.9199999999999591</v>
      </c>
      <c r="J113" s="454">
        <f t="shared" si="32"/>
        <v>1.0093565353777092</v>
      </c>
      <c r="K113" s="366">
        <v>666.39</v>
      </c>
      <c r="L113" s="415">
        <f t="shared" si="33"/>
        <v>80.12</v>
      </c>
      <c r="M113" s="399">
        <f t="shared" si="34"/>
        <v>1.1202298954065937</v>
      </c>
      <c r="N113"/>
    </row>
    <row r="114" spans="1:14" s="3" customFormat="1" ht="15" customHeight="1">
      <c r="A114" s="481" t="s">
        <v>20</v>
      </c>
      <c r="B114" s="113">
        <v>84.5</v>
      </c>
      <c r="C114" s="711">
        <v>84</v>
      </c>
      <c r="D114" s="380">
        <f t="shared" si="28"/>
        <v>0.5</v>
      </c>
      <c r="E114" s="381">
        <f t="shared" si="29"/>
        <v>1.0059523809523809</v>
      </c>
      <c r="F114" s="285">
        <v>83.6</v>
      </c>
      <c r="G114" s="712">
        <v>82.4</v>
      </c>
      <c r="H114" s="513">
        <f t="shared" si="30"/>
        <v>1.1999999999999886</v>
      </c>
      <c r="I114" s="256">
        <f t="shared" si="31"/>
        <v>0.90000000000000568</v>
      </c>
      <c r="J114" s="296">
        <f t="shared" si="32"/>
        <v>1.0107655502392345</v>
      </c>
      <c r="K114" s="113">
        <v>77.67</v>
      </c>
      <c r="L114" s="429">
        <f t="shared" si="33"/>
        <v>6.8299999999999983</v>
      </c>
      <c r="M114" s="397">
        <f t="shared" si="34"/>
        <v>1.0879361400798249</v>
      </c>
      <c r="N114"/>
    </row>
    <row r="115" spans="1:14" s="98" customFormat="1" ht="15" customHeight="1">
      <c r="A115" s="483" t="s">
        <v>21</v>
      </c>
      <c r="B115" s="99">
        <v>11.3</v>
      </c>
      <c r="C115" s="715">
        <v>11.3</v>
      </c>
      <c r="D115" s="386">
        <f t="shared" si="28"/>
        <v>0</v>
      </c>
      <c r="E115" s="387">
        <f t="shared" si="29"/>
        <v>1</v>
      </c>
      <c r="F115" s="288">
        <v>10.7</v>
      </c>
      <c r="G115" s="716">
        <v>10.7</v>
      </c>
      <c r="H115" s="514">
        <f t="shared" si="30"/>
        <v>0</v>
      </c>
      <c r="I115" s="196">
        <f t="shared" si="31"/>
        <v>0.60000000000000142</v>
      </c>
      <c r="J115" s="299">
        <f t="shared" si="32"/>
        <v>1.0560747663551404</v>
      </c>
      <c r="K115" s="99">
        <v>9.1999999999999993</v>
      </c>
      <c r="L115" s="508">
        <f t="shared" si="33"/>
        <v>2.1000000000000014</v>
      </c>
      <c r="M115" s="456">
        <f t="shared" si="34"/>
        <v>1.2282608695652175</v>
      </c>
      <c r="N115" s="3"/>
    </row>
    <row r="116" spans="1:14" s="98" customFormat="1" ht="15" customHeight="1">
      <c r="A116" s="483" t="s">
        <v>25</v>
      </c>
      <c r="B116" s="99">
        <v>61.5</v>
      </c>
      <c r="C116" s="715">
        <v>61</v>
      </c>
      <c r="D116" s="386">
        <f t="shared" si="28"/>
        <v>0.5</v>
      </c>
      <c r="E116" s="387">
        <f t="shared" si="29"/>
        <v>1.0081967213114753</v>
      </c>
      <c r="F116" s="288">
        <v>60.5</v>
      </c>
      <c r="G116" s="716">
        <v>60</v>
      </c>
      <c r="H116" s="514">
        <f t="shared" si="30"/>
        <v>0.5</v>
      </c>
      <c r="I116" s="196">
        <f t="shared" si="31"/>
        <v>1</v>
      </c>
      <c r="J116" s="299">
        <f t="shared" si="32"/>
        <v>1.0165289256198347</v>
      </c>
      <c r="K116" s="99">
        <v>57.5</v>
      </c>
      <c r="L116" s="508">
        <f t="shared" si="33"/>
        <v>4</v>
      </c>
      <c r="M116" s="456">
        <f t="shared" si="34"/>
        <v>1.0695652173913044</v>
      </c>
      <c r="N116" s="3"/>
    </row>
    <row r="117" spans="1:14" s="3" customFormat="1" ht="15" customHeight="1">
      <c r="A117" s="352" t="s">
        <v>49</v>
      </c>
      <c r="B117" s="81">
        <v>11.7</v>
      </c>
      <c r="C117" s="717">
        <v>11.7</v>
      </c>
      <c r="D117" s="389">
        <f t="shared" si="28"/>
        <v>0</v>
      </c>
      <c r="E117" s="390">
        <f t="shared" si="29"/>
        <v>1</v>
      </c>
      <c r="F117" s="292">
        <v>12.4</v>
      </c>
      <c r="G117" s="718">
        <v>11.7</v>
      </c>
      <c r="H117" s="515">
        <f t="shared" si="30"/>
        <v>0.70000000000000107</v>
      </c>
      <c r="I117" s="200">
        <f t="shared" si="31"/>
        <v>-0.70000000000000107</v>
      </c>
      <c r="J117" s="300">
        <f t="shared" si="32"/>
        <v>0.94354838709677413</v>
      </c>
      <c r="K117" s="81">
        <v>10.97</v>
      </c>
      <c r="L117" s="509">
        <f t="shared" si="33"/>
        <v>0.72999999999999865</v>
      </c>
      <c r="M117" s="457">
        <f t="shared" si="34"/>
        <v>1.0665451230628986</v>
      </c>
    </row>
    <row r="118" spans="1:14" s="102" customFormat="1" ht="15" customHeight="1">
      <c r="A118" s="481" t="s">
        <v>24</v>
      </c>
      <c r="B118" s="113">
        <v>205.75</v>
      </c>
      <c r="C118" s="711">
        <v>206.05</v>
      </c>
      <c r="D118" s="380">
        <f t="shared" si="28"/>
        <v>-0.30000000000001137</v>
      </c>
      <c r="E118" s="381">
        <f t="shared" si="29"/>
        <v>0.9985440427080805</v>
      </c>
      <c r="F118" s="285">
        <v>200.1</v>
      </c>
      <c r="G118" s="712">
        <v>200</v>
      </c>
      <c r="H118" s="513">
        <f t="shared" si="30"/>
        <v>9.9999999999994316E-2</v>
      </c>
      <c r="I118" s="256">
        <f t="shared" si="31"/>
        <v>5.6500000000000057</v>
      </c>
      <c r="J118" s="296">
        <f t="shared" si="32"/>
        <v>1.0282358820589705</v>
      </c>
      <c r="K118" s="113">
        <v>196.44</v>
      </c>
      <c r="L118" s="429">
        <f t="shared" si="33"/>
        <v>9.3100000000000023</v>
      </c>
      <c r="M118" s="397">
        <f t="shared" si="34"/>
        <v>1.0473936061901854</v>
      </c>
      <c r="N118"/>
    </row>
    <row r="119" spans="1:14" s="102" customFormat="1" ht="15" customHeight="1">
      <c r="A119" s="483" t="s">
        <v>50</v>
      </c>
      <c r="B119" s="99">
        <v>15.9</v>
      </c>
      <c r="C119" s="715">
        <v>15.9</v>
      </c>
      <c r="D119" s="386">
        <f t="shared" si="28"/>
        <v>0</v>
      </c>
      <c r="E119" s="387">
        <f t="shared" si="29"/>
        <v>1</v>
      </c>
      <c r="F119" s="288">
        <v>15.1</v>
      </c>
      <c r="G119" s="716">
        <v>15.1</v>
      </c>
      <c r="H119" s="514">
        <f t="shared" si="30"/>
        <v>0</v>
      </c>
      <c r="I119" s="196">
        <f t="shared" si="31"/>
        <v>0.80000000000000071</v>
      </c>
      <c r="J119" s="299">
        <f t="shared" si="32"/>
        <v>1.0529801324503312</v>
      </c>
      <c r="K119" s="99">
        <v>14.85</v>
      </c>
      <c r="L119" s="508">
        <f t="shared" si="33"/>
        <v>1.0500000000000007</v>
      </c>
      <c r="M119" s="456">
        <f t="shared" si="34"/>
        <v>1.0707070707070707</v>
      </c>
      <c r="N119" s="3"/>
    </row>
    <row r="120" spans="1:14" s="98" customFormat="1" ht="15" customHeight="1">
      <c r="A120" s="481" t="s">
        <v>55</v>
      </c>
      <c r="B120" s="113">
        <v>74.7</v>
      </c>
      <c r="C120" s="711">
        <v>75</v>
      </c>
      <c r="D120" s="380">
        <f t="shared" si="28"/>
        <v>-0.29999999999999716</v>
      </c>
      <c r="E120" s="381">
        <f t="shared" si="29"/>
        <v>0.996</v>
      </c>
      <c r="F120" s="285">
        <v>72.5</v>
      </c>
      <c r="G120" s="712">
        <v>72.5</v>
      </c>
      <c r="H120" s="513">
        <f t="shared" si="30"/>
        <v>0</v>
      </c>
      <c r="I120" s="256">
        <f t="shared" si="31"/>
        <v>2.2000000000000028</v>
      </c>
      <c r="J120" s="296">
        <f t="shared" si="32"/>
        <v>1.030344827586207</v>
      </c>
      <c r="K120" s="113">
        <v>73.5</v>
      </c>
      <c r="L120" s="429">
        <f t="shared" si="33"/>
        <v>1.2000000000000028</v>
      </c>
      <c r="M120" s="397">
        <f t="shared" si="34"/>
        <v>1.0163265306122449</v>
      </c>
      <c r="N120" s="102"/>
    </row>
    <row r="121" spans="1:14" s="627" customFormat="1" ht="15" customHeight="1">
      <c r="A121" s="483" t="s">
        <v>36</v>
      </c>
      <c r="B121" s="99">
        <v>15.1</v>
      </c>
      <c r="C121" s="715">
        <v>15.1</v>
      </c>
      <c r="D121" s="386">
        <f t="shared" si="28"/>
        <v>0</v>
      </c>
      <c r="E121" s="387">
        <f t="shared" si="29"/>
        <v>1</v>
      </c>
      <c r="F121" s="288">
        <v>15.1</v>
      </c>
      <c r="G121" s="716">
        <v>15.1</v>
      </c>
      <c r="H121" s="514">
        <f t="shared" si="30"/>
        <v>0</v>
      </c>
      <c r="I121" s="196">
        <f t="shared" si="31"/>
        <v>0</v>
      </c>
      <c r="J121" s="299">
        <f t="shared" si="32"/>
        <v>1</v>
      </c>
      <c r="K121" s="99">
        <v>15.2</v>
      </c>
      <c r="L121" s="508">
        <f t="shared" si="33"/>
        <v>-9.9999999999999645E-2</v>
      </c>
      <c r="M121" s="456">
        <f t="shared" si="34"/>
        <v>0.99342105263157898</v>
      </c>
      <c r="N121" s="3"/>
    </row>
    <row r="122" spans="1:14" ht="15" customHeight="1">
      <c r="A122" s="483" t="s">
        <v>37</v>
      </c>
      <c r="B122" s="99">
        <v>40.700000000000003</v>
      </c>
      <c r="C122" s="715">
        <v>40.700000000000003</v>
      </c>
      <c r="D122" s="386">
        <f t="shared" si="28"/>
        <v>0</v>
      </c>
      <c r="E122" s="387">
        <f t="shared" si="29"/>
        <v>1</v>
      </c>
      <c r="F122" s="288">
        <v>39.9</v>
      </c>
      <c r="G122" s="716">
        <v>39.799999999999997</v>
      </c>
      <c r="H122" s="514">
        <f t="shared" si="30"/>
        <v>0.10000000000000142</v>
      </c>
      <c r="I122" s="196">
        <f t="shared" si="31"/>
        <v>0.80000000000000426</v>
      </c>
      <c r="J122" s="299">
        <f t="shared" si="32"/>
        <v>1.0200501253132832</v>
      </c>
      <c r="K122" s="99">
        <v>37.299999999999997</v>
      </c>
      <c r="L122" s="508">
        <f t="shared" si="33"/>
        <v>3.4000000000000057</v>
      </c>
      <c r="M122" s="456">
        <f t="shared" si="34"/>
        <v>1.0911528150134049</v>
      </c>
      <c r="N122" s="3"/>
    </row>
    <row r="123" spans="1:14" ht="15" customHeight="1">
      <c r="A123" s="483" t="s">
        <v>30</v>
      </c>
      <c r="B123" s="99">
        <v>44.45</v>
      </c>
      <c r="C123" s="715">
        <v>44.45</v>
      </c>
      <c r="D123" s="386">
        <f t="shared" si="28"/>
        <v>0</v>
      </c>
      <c r="E123" s="387">
        <f t="shared" si="29"/>
        <v>1</v>
      </c>
      <c r="F123" s="288">
        <v>43</v>
      </c>
      <c r="G123" s="716">
        <v>43</v>
      </c>
      <c r="H123" s="514">
        <f t="shared" si="30"/>
        <v>0</v>
      </c>
      <c r="I123" s="196">
        <f t="shared" si="31"/>
        <v>1.4500000000000028</v>
      </c>
      <c r="J123" s="299">
        <f t="shared" si="32"/>
        <v>1.0337209302325583</v>
      </c>
      <c r="K123" s="99">
        <v>41.15</v>
      </c>
      <c r="L123" s="508">
        <f t="shared" si="33"/>
        <v>3.3000000000000043</v>
      </c>
      <c r="M123" s="456">
        <f t="shared" si="34"/>
        <v>1.0801944106925883</v>
      </c>
      <c r="N123" s="98"/>
    </row>
    <row r="124" spans="1:14" ht="15" customHeight="1">
      <c r="A124" s="483" t="s">
        <v>40</v>
      </c>
      <c r="B124" s="99">
        <v>10.3</v>
      </c>
      <c r="C124" s="715">
        <v>10.3</v>
      </c>
      <c r="D124" s="386">
        <f t="shared" si="28"/>
        <v>0</v>
      </c>
      <c r="E124" s="387">
        <f t="shared" si="29"/>
        <v>1</v>
      </c>
      <c r="F124" s="288">
        <v>9.9</v>
      </c>
      <c r="G124" s="716">
        <v>9.9</v>
      </c>
      <c r="H124" s="514">
        <f t="shared" si="30"/>
        <v>0</v>
      </c>
      <c r="I124" s="196">
        <f t="shared" si="31"/>
        <v>0.40000000000000036</v>
      </c>
      <c r="J124" s="299">
        <f t="shared" si="32"/>
        <v>1.0404040404040404</v>
      </c>
      <c r="K124" s="99">
        <v>10.119999999999999</v>
      </c>
      <c r="L124" s="508">
        <f t="shared" si="33"/>
        <v>0.18000000000000149</v>
      </c>
      <c r="M124" s="456">
        <f t="shared" si="34"/>
        <v>1.0177865612648223</v>
      </c>
      <c r="N124" s="98"/>
    </row>
    <row r="125" spans="1:14" ht="15" customHeight="1">
      <c r="A125" s="352" t="s">
        <v>23</v>
      </c>
      <c r="B125" s="81">
        <v>14.1</v>
      </c>
      <c r="C125" s="717">
        <v>14.1</v>
      </c>
      <c r="D125" s="389">
        <f t="shared" si="28"/>
        <v>0</v>
      </c>
      <c r="E125" s="390">
        <f t="shared" si="29"/>
        <v>1</v>
      </c>
      <c r="F125" s="292">
        <v>12.92</v>
      </c>
      <c r="G125" s="718">
        <v>12.92</v>
      </c>
      <c r="H125" s="515">
        <f t="shared" si="30"/>
        <v>0</v>
      </c>
      <c r="I125" s="200">
        <f t="shared" si="31"/>
        <v>1.1799999999999997</v>
      </c>
      <c r="J125" s="300">
        <f t="shared" si="32"/>
        <v>1.0913312693498451</v>
      </c>
      <c r="K125" s="81">
        <v>12.35</v>
      </c>
      <c r="L125" s="509">
        <f t="shared" si="33"/>
        <v>1.75</v>
      </c>
      <c r="M125" s="457">
        <f t="shared" si="34"/>
        <v>1.1417004048582995</v>
      </c>
      <c r="N125" s="3"/>
    </row>
    <row r="126" spans="1:14" ht="15" customHeight="1">
      <c r="A126" s="481" t="s">
        <v>26</v>
      </c>
      <c r="B126" s="113">
        <v>238</v>
      </c>
      <c r="C126" s="711">
        <v>238</v>
      </c>
      <c r="D126" s="380">
        <f t="shared" si="28"/>
        <v>0</v>
      </c>
      <c r="E126" s="381">
        <f t="shared" si="29"/>
        <v>1</v>
      </c>
      <c r="F126" s="285">
        <v>232</v>
      </c>
      <c r="G126" s="712">
        <v>232</v>
      </c>
      <c r="H126" s="513">
        <f t="shared" si="30"/>
        <v>0</v>
      </c>
      <c r="I126" s="256">
        <f t="shared" si="31"/>
        <v>6</v>
      </c>
      <c r="J126" s="296">
        <f t="shared" si="32"/>
        <v>1.0258620689655173</v>
      </c>
      <c r="K126" s="113">
        <v>217.5</v>
      </c>
      <c r="L126" s="429">
        <f t="shared" si="33"/>
        <v>20.5</v>
      </c>
      <c r="M126" s="397">
        <f t="shared" si="34"/>
        <v>1.0942528735632184</v>
      </c>
      <c r="N126" s="102"/>
    </row>
    <row r="127" spans="1:14" ht="15" customHeight="1">
      <c r="A127" s="576" t="s">
        <v>113</v>
      </c>
      <c r="B127" s="585">
        <f>B111-B126</f>
        <v>824.09999999999991</v>
      </c>
      <c r="C127" s="719">
        <v>824.3</v>
      </c>
      <c r="D127" s="586">
        <f t="shared" si="28"/>
        <v>-0.20000000000004547</v>
      </c>
      <c r="E127" s="578">
        <f t="shared" si="29"/>
        <v>0.99975736988960329</v>
      </c>
      <c r="F127" s="587">
        <f>F111-F126</f>
        <v>823.07999999999993</v>
      </c>
      <c r="G127" s="720">
        <v>821.58999999999992</v>
      </c>
      <c r="H127" s="589">
        <f t="shared" si="30"/>
        <v>1.4900000000000091</v>
      </c>
      <c r="I127" s="590">
        <f t="shared" si="31"/>
        <v>1.0199999999999818</v>
      </c>
      <c r="J127" s="591">
        <f t="shared" si="32"/>
        <v>1.0012392477037468</v>
      </c>
      <c r="K127" s="585">
        <f>K111-K126</f>
        <v>747.75</v>
      </c>
      <c r="L127" s="592">
        <f t="shared" si="33"/>
        <v>76.349999999999909</v>
      </c>
      <c r="M127" s="583">
        <f t="shared" si="34"/>
        <v>1.1021063189568705</v>
      </c>
      <c r="N127" s="576"/>
    </row>
    <row r="128" spans="1:14" ht="15" customHeight="1">
      <c r="A128" s="593" t="s">
        <v>114</v>
      </c>
      <c r="B128" s="577">
        <f>B126/B111</f>
        <v>0.22408436117126448</v>
      </c>
      <c r="C128" s="721">
        <v>0.22404217264426246</v>
      </c>
      <c r="D128" s="578">
        <f t="shared" si="28"/>
        <v>4.2188527002023912E-5</v>
      </c>
      <c r="E128" s="578">
        <f t="shared" si="29"/>
        <v>1.0001883061858583</v>
      </c>
      <c r="F128" s="594">
        <f>F126/F111</f>
        <v>0.21988853925768664</v>
      </c>
      <c r="G128" s="722">
        <v>0.22019950834764948</v>
      </c>
      <c r="H128" s="591">
        <f t="shared" si="30"/>
        <v>-3.1096908996283701E-4</v>
      </c>
      <c r="I128" s="580">
        <f t="shared" si="31"/>
        <v>4.1958219135778407E-3</v>
      </c>
      <c r="J128" s="591">
        <f t="shared" si="32"/>
        <v>1.0190815852783521</v>
      </c>
      <c r="K128" s="577">
        <f>K126/K111</f>
        <v>0.22533022533022534</v>
      </c>
      <c r="L128" s="595">
        <f t="shared" si="33"/>
        <v>-1.2458641589608577E-3</v>
      </c>
      <c r="M128" s="583">
        <f t="shared" si="34"/>
        <v>0.99447094078419784</v>
      </c>
      <c r="N128" s="593"/>
    </row>
    <row r="129" spans="1:14" ht="15" customHeight="1">
      <c r="A129" s="481" t="s">
        <v>32</v>
      </c>
      <c r="B129" s="113">
        <v>22.81</v>
      </c>
      <c r="C129" s="711">
        <v>23.21</v>
      </c>
      <c r="D129" s="380">
        <f t="shared" si="28"/>
        <v>-0.40000000000000213</v>
      </c>
      <c r="E129" s="381">
        <f t="shared" si="29"/>
        <v>0.98276604911675991</v>
      </c>
      <c r="F129" s="113">
        <v>21.99</v>
      </c>
      <c r="G129" s="712">
        <v>21.99</v>
      </c>
      <c r="H129" s="513">
        <f t="shared" si="30"/>
        <v>0</v>
      </c>
      <c r="I129" s="256">
        <f t="shared" si="31"/>
        <v>0.82000000000000028</v>
      </c>
      <c r="J129" s="296">
        <f t="shared" si="32"/>
        <v>1.0372896771259663</v>
      </c>
      <c r="K129" s="285">
        <v>20.440000000000001</v>
      </c>
      <c r="L129" s="429">
        <f t="shared" si="33"/>
        <v>2.3699999999999974</v>
      </c>
      <c r="M129" s="397">
        <f t="shared" si="34"/>
        <v>1.1159491193737767</v>
      </c>
      <c r="N129" s="102"/>
    </row>
    <row r="130" spans="1:14" ht="15" customHeight="1">
      <c r="A130" s="483" t="s">
        <v>35</v>
      </c>
      <c r="B130" s="99">
        <v>8.3000000000000007</v>
      </c>
      <c r="C130" s="715">
        <v>8.4</v>
      </c>
      <c r="D130" s="386">
        <f t="shared" si="28"/>
        <v>-9.9999999999999645E-2</v>
      </c>
      <c r="E130" s="387">
        <f t="shared" si="29"/>
        <v>0.98809523809523814</v>
      </c>
      <c r="F130" s="99">
        <v>8.4</v>
      </c>
      <c r="G130" s="716">
        <v>8.4</v>
      </c>
      <c r="H130" s="514">
        <f t="shared" si="30"/>
        <v>0</v>
      </c>
      <c r="I130" s="196">
        <f t="shared" si="31"/>
        <v>-9.9999999999999645E-2</v>
      </c>
      <c r="J130" s="299">
        <f t="shared" si="32"/>
        <v>0.98809523809523814</v>
      </c>
      <c r="K130" s="288">
        <v>8</v>
      </c>
      <c r="L130" s="508">
        <f t="shared" si="33"/>
        <v>0.30000000000000071</v>
      </c>
      <c r="M130" s="456">
        <f t="shared" si="34"/>
        <v>1.0375000000000001</v>
      </c>
      <c r="N130" s="98"/>
    </row>
    <row r="131" spans="1:14" s="3" customFormat="1" ht="15" customHeight="1">
      <c r="A131" s="621" t="s">
        <v>97</v>
      </c>
      <c r="B131" s="618">
        <f>B129-B130</f>
        <v>14.509999999999998</v>
      </c>
      <c r="C131" s="723">
        <v>14.81</v>
      </c>
      <c r="D131" s="622">
        <f t="shared" si="28"/>
        <v>-0.30000000000000249</v>
      </c>
      <c r="E131" s="606">
        <f t="shared" si="29"/>
        <v>0.97974341661039821</v>
      </c>
      <c r="F131" s="618">
        <f>F129-F130</f>
        <v>13.589999999999998</v>
      </c>
      <c r="G131" s="620">
        <v>13.589999999999998</v>
      </c>
      <c r="H131" s="623">
        <f t="shared" si="30"/>
        <v>0</v>
      </c>
      <c r="I131" s="624">
        <f t="shared" si="31"/>
        <v>0.91999999999999993</v>
      </c>
      <c r="J131" s="625">
        <f t="shared" si="32"/>
        <v>1.0676968359087564</v>
      </c>
      <c r="K131" s="618">
        <f>K129-K130</f>
        <v>12.440000000000001</v>
      </c>
      <c r="L131" s="626">
        <f t="shared" si="33"/>
        <v>2.0699999999999967</v>
      </c>
      <c r="M131" s="610">
        <f t="shared" si="34"/>
        <v>1.1663987138263663</v>
      </c>
      <c r="N131" s="627"/>
    </row>
    <row r="132" spans="1:14" s="3" customForma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3" customFormat="1" ht="15.6">
      <c r="A133" s="2" t="s">
        <v>338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85"/>
    </row>
    <row r="135" spans="1:14" s="3" customFormat="1" ht="34.799999999999997">
      <c r="A135" s="521" t="s">
        <v>63</v>
      </c>
      <c r="B135" s="334" t="s">
        <v>353</v>
      </c>
      <c r="C135" s="374" t="s">
        <v>384</v>
      </c>
      <c r="D135" s="375" t="s">
        <v>385</v>
      </c>
      <c r="E135" s="376" t="s">
        <v>386</v>
      </c>
      <c r="F135" s="334" t="s">
        <v>354</v>
      </c>
      <c r="G135" s="120" t="s">
        <v>387</v>
      </c>
      <c r="H135" s="510" t="s">
        <v>388</v>
      </c>
      <c r="I135" s="502" t="s">
        <v>265</v>
      </c>
      <c r="J135" s="121" t="s">
        <v>266</v>
      </c>
      <c r="K135" s="336" t="s">
        <v>186</v>
      </c>
      <c r="L135" s="428" t="s">
        <v>160</v>
      </c>
      <c r="M135" s="403" t="s">
        <v>161</v>
      </c>
      <c r="N135"/>
    </row>
    <row r="136" spans="1:14" s="102" customFormat="1" ht="15" customHeight="1">
      <c r="A136" s="480"/>
      <c r="B136" s="335" t="s">
        <v>16</v>
      </c>
      <c r="C136" s="20" t="s">
        <v>16</v>
      </c>
      <c r="D136" s="377" t="s">
        <v>16</v>
      </c>
      <c r="E136" s="378" t="s">
        <v>1</v>
      </c>
      <c r="F136" s="335" t="s">
        <v>16</v>
      </c>
      <c r="G136" s="27" t="s">
        <v>16</v>
      </c>
      <c r="H136" s="511" t="s">
        <v>16</v>
      </c>
      <c r="I136" s="6" t="s">
        <v>16</v>
      </c>
      <c r="J136" s="6" t="s">
        <v>1</v>
      </c>
      <c r="K136" s="338" t="s">
        <v>16</v>
      </c>
      <c r="L136" s="393" t="s">
        <v>16</v>
      </c>
      <c r="M136" s="404" t="s">
        <v>1</v>
      </c>
      <c r="N136"/>
    </row>
    <row r="137" spans="1:14" s="3" customFormat="1" ht="15" customHeight="1">
      <c r="A137" s="481" t="s">
        <v>17</v>
      </c>
      <c r="B137" s="257">
        <f t="shared" ref="B137:C152" si="35">B111-B85</f>
        <v>411.7399999999999</v>
      </c>
      <c r="C137" s="458">
        <f t="shared" si="35"/>
        <v>411.53999999999996</v>
      </c>
      <c r="D137" s="458">
        <f>B137-C137</f>
        <v>0.19999999999993179</v>
      </c>
      <c r="E137" s="506">
        <f>B137/C137</f>
        <v>1.0004859794916652</v>
      </c>
      <c r="F137" s="257">
        <f t="shared" ref="F137:G152" si="36">F111-F85</f>
        <v>420.4899999999999</v>
      </c>
      <c r="G137" s="258">
        <f t="shared" si="36"/>
        <v>419.64999999999986</v>
      </c>
      <c r="H137" s="530">
        <f>F137-G137</f>
        <v>0.84000000000003183</v>
      </c>
      <c r="I137" s="531">
        <f>B137-F137</f>
        <v>-8.75</v>
      </c>
      <c r="J137" s="294">
        <f>B137/F137</f>
        <v>0.97919094389878469</v>
      </c>
      <c r="K137" s="516">
        <f t="shared" ref="K137:K152" si="37">K111-K85</f>
        <v>362.04999999999995</v>
      </c>
      <c r="L137" s="541">
        <f>B137-K137</f>
        <v>49.689999999999941</v>
      </c>
      <c r="M137" s="464">
        <f>B137/K137</f>
        <v>1.137246236707637</v>
      </c>
      <c r="N137"/>
    </row>
    <row r="138" spans="1:14" s="3" customFormat="1" ht="15" customHeight="1">
      <c r="A138" s="481" t="s">
        <v>18</v>
      </c>
      <c r="B138" s="262">
        <f t="shared" si="35"/>
        <v>177.81</v>
      </c>
      <c r="C138" s="407">
        <f t="shared" si="35"/>
        <v>177.81</v>
      </c>
      <c r="D138" s="407">
        <f t="shared" ref="D138:D156" si="38">B138-C138</f>
        <v>0</v>
      </c>
      <c r="E138" s="408">
        <f t="shared" ref="E138:E156" si="39">B138/C138</f>
        <v>1</v>
      </c>
      <c r="F138" s="262">
        <f t="shared" si="36"/>
        <v>175.77</v>
      </c>
      <c r="G138" s="263">
        <f t="shared" si="36"/>
        <v>175.77</v>
      </c>
      <c r="H138" s="532">
        <f t="shared" ref="H138:H156" si="40">F138-G138</f>
        <v>0</v>
      </c>
      <c r="I138" s="533">
        <f t="shared" ref="I138:I156" si="41">B138-F138</f>
        <v>2.039999999999992</v>
      </c>
      <c r="J138" s="276">
        <f t="shared" ref="J138:J156" si="42">B138/F138</f>
        <v>1.0116060761222052</v>
      </c>
      <c r="K138" s="517">
        <f t="shared" si="37"/>
        <v>168.74</v>
      </c>
      <c r="L138" s="542">
        <f t="shared" ref="L138:L156" si="43">B138-K138</f>
        <v>9.0699999999999932</v>
      </c>
      <c r="M138" s="435">
        <f t="shared" ref="M138:M156" si="44">B138/K138</f>
        <v>1.0537513334123503</v>
      </c>
      <c r="N138"/>
    </row>
    <row r="139" spans="1:14" s="98" customFormat="1" ht="15" customHeight="1">
      <c r="A139" s="482" t="s">
        <v>19</v>
      </c>
      <c r="B139" s="416">
        <f t="shared" si="35"/>
        <v>233.95000000000005</v>
      </c>
      <c r="C139" s="418">
        <f t="shared" si="35"/>
        <v>233.63000000000011</v>
      </c>
      <c r="D139" s="418">
        <f t="shared" si="38"/>
        <v>0.31999999999993634</v>
      </c>
      <c r="E139" s="419">
        <f t="shared" si="39"/>
        <v>1.0013696871121001</v>
      </c>
      <c r="F139" s="416">
        <f t="shared" si="36"/>
        <v>244.71000000000004</v>
      </c>
      <c r="G139" s="420">
        <f t="shared" si="36"/>
        <v>243.87</v>
      </c>
      <c r="H139" s="534">
        <f t="shared" si="40"/>
        <v>0.84000000000003183</v>
      </c>
      <c r="I139" s="535">
        <f t="shared" si="41"/>
        <v>-10.759999999999991</v>
      </c>
      <c r="J139" s="422">
        <f t="shared" si="42"/>
        <v>0.95602958604061961</v>
      </c>
      <c r="K139" s="523">
        <f t="shared" si="37"/>
        <v>193.32</v>
      </c>
      <c r="L139" s="543">
        <f t="shared" si="43"/>
        <v>40.630000000000052</v>
      </c>
      <c r="M139" s="436">
        <f t="shared" si="44"/>
        <v>1.2101696668735777</v>
      </c>
      <c r="N139"/>
    </row>
    <row r="140" spans="1:14" s="98" customFormat="1" ht="15" customHeight="1">
      <c r="A140" s="481" t="s">
        <v>20</v>
      </c>
      <c r="B140" s="262">
        <f t="shared" si="35"/>
        <v>19.200000000000003</v>
      </c>
      <c r="C140" s="407">
        <f t="shared" si="35"/>
        <v>18.700000000000003</v>
      </c>
      <c r="D140" s="407">
        <f t="shared" si="38"/>
        <v>0.5</v>
      </c>
      <c r="E140" s="408">
        <f t="shared" si="39"/>
        <v>1.0267379679144386</v>
      </c>
      <c r="F140" s="262">
        <f t="shared" si="36"/>
        <v>19.199999999999989</v>
      </c>
      <c r="G140" s="263">
        <f t="shared" si="36"/>
        <v>18.600000000000009</v>
      </c>
      <c r="H140" s="532">
        <f t="shared" si="40"/>
        <v>0.5999999999999801</v>
      </c>
      <c r="I140" s="533">
        <f t="shared" si="41"/>
        <v>0</v>
      </c>
      <c r="J140" s="276">
        <f t="shared" si="42"/>
        <v>1.0000000000000007</v>
      </c>
      <c r="K140" s="517">
        <f t="shared" si="37"/>
        <v>17.07</v>
      </c>
      <c r="L140" s="542">
        <f t="shared" si="43"/>
        <v>2.1300000000000026</v>
      </c>
      <c r="M140" s="435">
        <f t="shared" si="44"/>
        <v>1.1247803163444641</v>
      </c>
      <c r="N140"/>
    </row>
    <row r="141" spans="1:14" s="3" customFormat="1" ht="15" customHeight="1">
      <c r="A141" s="483" t="s">
        <v>21</v>
      </c>
      <c r="B141" s="264">
        <f t="shared" si="35"/>
        <v>3.8000000000000007</v>
      </c>
      <c r="C141" s="410">
        <f t="shared" si="35"/>
        <v>3.8000000000000007</v>
      </c>
      <c r="D141" s="410">
        <f t="shared" si="38"/>
        <v>0</v>
      </c>
      <c r="E141" s="411">
        <f t="shared" si="39"/>
        <v>1</v>
      </c>
      <c r="F141" s="264">
        <f t="shared" si="36"/>
        <v>3.6999999999999993</v>
      </c>
      <c r="G141" s="265">
        <f t="shared" si="36"/>
        <v>3.6999999999999993</v>
      </c>
      <c r="H141" s="536">
        <f t="shared" si="40"/>
        <v>0</v>
      </c>
      <c r="I141" s="537">
        <f t="shared" si="41"/>
        <v>0.10000000000000142</v>
      </c>
      <c r="J141" s="278">
        <f t="shared" si="42"/>
        <v>1.0270270270270274</v>
      </c>
      <c r="K141" s="518">
        <f t="shared" si="37"/>
        <v>3.2999999999999989</v>
      </c>
      <c r="L141" s="544">
        <f t="shared" si="43"/>
        <v>0.50000000000000178</v>
      </c>
      <c r="M141" s="437">
        <f t="shared" si="44"/>
        <v>1.151515151515152</v>
      </c>
    </row>
    <row r="142" spans="1:14" s="102" customFormat="1" ht="15" customHeight="1">
      <c r="A142" s="483" t="s">
        <v>25</v>
      </c>
      <c r="B142" s="264">
        <f t="shared" si="35"/>
        <v>9.5</v>
      </c>
      <c r="C142" s="410">
        <f t="shared" si="35"/>
        <v>9</v>
      </c>
      <c r="D142" s="410">
        <f t="shared" si="38"/>
        <v>0.5</v>
      </c>
      <c r="E142" s="411">
        <f t="shared" si="39"/>
        <v>1.0555555555555556</v>
      </c>
      <c r="F142" s="264">
        <f t="shared" si="36"/>
        <v>9.5</v>
      </c>
      <c r="G142" s="265">
        <f t="shared" si="36"/>
        <v>9</v>
      </c>
      <c r="H142" s="536">
        <f t="shared" si="40"/>
        <v>0.5</v>
      </c>
      <c r="I142" s="537">
        <f t="shared" si="41"/>
        <v>0</v>
      </c>
      <c r="J142" s="278">
        <f t="shared" si="42"/>
        <v>1</v>
      </c>
      <c r="K142" s="518">
        <f t="shared" si="37"/>
        <v>8.5</v>
      </c>
      <c r="L142" s="544">
        <f t="shared" si="43"/>
        <v>1</v>
      </c>
      <c r="M142" s="437">
        <f t="shared" si="44"/>
        <v>1.1176470588235294</v>
      </c>
      <c r="N142" s="3"/>
    </row>
    <row r="143" spans="1:14" s="102" customFormat="1" ht="15" customHeight="1">
      <c r="A143" s="352" t="s">
        <v>49</v>
      </c>
      <c r="B143" s="269">
        <f t="shared" si="35"/>
        <v>5.8999999999999995</v>
      </c>
      <c r="C143" s="413">
        <f t="shared" si="35"/>
        <v>5.8999999999999995</v>
      </c>
      <c r="D143" s="413">
        <f t="shared" si="38"/>
        <v>0</v>
      </c>
      <c r="E143" s="414">
        <f t="shared" si="39"/>
        <v>1</v>
      </c>
      <c r="F143" s="269">
        <f t="shared" si="36"/>
        <v>6</v>
      </c>
      <c r="G143" s="270">
        <f t="shared" si="36"/>
        <v>5.8999999999999995</v>
      </c>
      <c r="H143" s="538">
        <f t="shared" si="40"/>
        <v>0.10000000000000053</v>
      </c>
      <c r="I143" s="539">
        <f t="shared" si="41"/>
        <v>-0.10000000000000053</v>
      </c>
      <c r="J143" s="272">
        <f t="shared" si="42"/>
        <v>0.98333333333333328</v>
      </c>
      <c r="K143" s="519">
        <f t="shared" si="37"/>
        <v>5.2700000000000005</v>
      </c>
      <c r="L143" s="545">
        <f t="shared" si="43"/>
        <v>0.62999999999999901</v>
      </c>
      <c r="M143" s="438">
        <f t="shared" si="44"/>
        <v>1.1195445920303604</v>
      </c>
      <c r="N143" s="3"/>
    </row>
    <row r="144" spans="1:14" s="98" customFormat="1" ht="15" customHeight="1">
      <c r="A144" s="481" t="s">
        <v>24</v>
      </c>
      <c r="B144" s="262">
        <f t="shared" si="35"/>
        <v>53.050000000000011</v>
      </c>
      <c r="C144" s="407">
        <f t="shared" si="35"/>
        <v>53.25</v>
      </c>
      <c r="D144" s="407">
        <f t="shared" si="38"/>
        <v>-0.19999999999998863</v>
      </c>
      <c r="E144" s="408">
        <f t="shared" si="39"/>
        <v>0.99624413145539925</v>
      </c>
      <c r="F144" s="262">
        <f t="shared" si="36"/>
        <v>52.75</v>
      </c>
      <c r="G144" s="263">
        <f t="shared" si="36"/>
        <v>52.650000000000006</v>
      </c>
      <c r="H144" s="532">
        <f t="shared" si="40"/>
        <v>9.9999999999994316E-2</v>
      </c>
      <c r="I144" s="533">
        <f t="shared" si="41"/>
        <v>0.30000000000001137</v>
      </c>
      <c r="J144" s="276">
        <f t="shared" si="42"/>
        <v>1.0056872037914695</v>
      </c>
      <c r="K144" s="517">
        <f t="shared" si="37"/>
        <v>51.539999999999992</v>
      </c>
      <c r="L144" s="542">
        <f t="shared" si="43"/>
        <v>1.5100000000000193</v>
      </c>
      <c r="M144" s="435">
        <f t="shared" si="44"/>
        <v>1.0292976329064807</v>
      </c>
      <c r="N144"/>
    </row>
    <row r="145" spans="1:14" s="627" customFormat="1" ht="15" customHeight="1">
      <c r="A145" s="483" t="s">
        <v>50</v>
      </c>
      <c r="B145" s="264">
        <f t="shared" si="35"/>
        <v>2.5</v>
      </c>
      <c r="C145" s="410">
        <f t="shared" si="35"/>
        <v>2.5</v>
      </c>
      <c r="D145" s="410">
        <f t="shared" si="38"/>
        <v>0</v>
      </c>
      <c r="E145" s="411">
        <f t="shared" si="39"/>
        <v>1</v>
      </c>
      <c r="F145" s="264">
        <f t="shared" si="36"/>
        <v>2.4000000000000004</v>
      </c>
      <c r="G145" s="265">
        <f t="shared" si="36"/>
        <v>2.4000000000000004</v>
      </c>
      <c r="H145" s="536">
        <f t="shared" si="40"/>
        <v>0</v>
      </c>
      <c r="I145" s="537">
        <f t="shared" si="41"/>
        <v>9.9999999999999645E-2</v>
      </c>
      <c r="J145" s="278">
        <f t="shared" si="42"/>
        <v>1.0416666666666665</v>
      </c>
      <c r="K145" s="518">
        <f t="shared" si="37"/>
        <v>2.4000000000000004</v>
      </c>
      <c r="L145" s="544">
        <f t="shared" si="43"/>
        <v>9.9999999999999645E-2</v>
      </c>
      <c r="M145" s="437">
        <f t="shared" si="44"/>
        <v>1.0416666666666665</v>
      </c>
      <c r="N145" s="3"/>
    </row>
    <row r="146" spans="1:14" ht="15" customHeight="1">
      <c r="A146" s="481" t="s">
        <v>55</v>
      </c>
      <c r="B146" s="262">
        <f t="shared" si="35"/>
        <v>18.700000000000003</v>
      </c>
      <c r="C146" s="407">
        <f t="shared" si="35"/>
        <v>18.899999999999999</v>
      </c>
      <c r="D146" s="407">
        <f t="shared" si="38"/>
        <v>-0.19999999999999574</v>
      </c>
      <c r="E146" s="408">
        <f t="shared" si="39"/>
        <v>0.98941798941798964</v>
      </c>
      <c r="F146" s="262">
        <f t="shared" si="36"/>
        <v>18.600000000000001</v>
      </c>
      <c r="G146" s="263">
        <f t="shared" si="36"/>
        <v>18.600000000000001</v>
      </c>
      <c r="H146" s="532">
        <f t="shared" si="40"/>
        <v>0</v>
      </c>
      <c r="I146" s="533">
        <f t="shared" si="41"/>
        <v>0.10000000000000142</v>
      </c>
      <c r="J146" s="276">
        <f t="shared" si="42"/>
        <v>1.0053763440860215</v>
      </c>
      <c r="K146" s="517">
        <f t="shared" si="37"/>
        <v>18</v>
      </c>
      <c r="L146" s="542">
        <f t="shared" si="43"/>
        <v>0.70000000000000284</v>
      </c>
      <c r="M146" s="435">
        <f t="shared" si="44"/>
        <v>1.038888888888889</v>
      </c>
      <c r="N146" s="102"/>
    </row>
    <row r="147" spans="1:14" ht="15" customHeight="1">
      <c r="A147" s="483" t="s">
        <v>36</v>
      </c>
      <c r="B147" s="264">
        <f t="shared" si="35"/>
        <v>3.5999999999999996</v>
      </c>
      <c r="C147" s="410">
        <f t="shared" si="35"/>
        <v>3.5999999999999996</v>
      </c>
      <c r="D147" s="410">
        <f t="shared" si="38"/>
        <v>0</v>
      </c>
      <c r="E147" s="411">
        <f t="shared" si="39"/>
        <v>1</v>
      </c>
      <c r="F147" s="264">
        <f t="shared" si="36"/>
        <v>3.5999999999999996</v>
      </c>
      <c r="G147" s="265">
        <f t="shared" si="36"/>
        <v>3.5999999999999996</v>
      </c>
      <c r="H147" s="536">
        <f t="shared" si="40"/>
        <v>0</v>
      </c>
      <c r="I147" s="537">
        <f t="shared" si="41"/>
        <v>0</v>
      </c>
      <c r="J147" s="278">
        <f t="shared" si="42"/>
        <v>1</v>
      </c>
      <c r="K147" s="518">
        <f t="shared" si="37"/>
        <v>3.5999999999999996</v>
      </c>
      <c r="L147" s="544">
        <f t="shared" si="43"/>
        <v>0</v>
      </c>
      <c r="M147" s="437">
        <f t="shared" si="44"/>
        <v>1</v>
      </c>
      <c r="N147" s="3"/>
    </row>
    <row r="148" spans="1:14" ht="15" customHeight="1">
      <c r="A148" s="483" t="s">
        <v>37</v>
      </c>
      <c r="B148" s="264">
        <f t="shared" si="35"/>
        <v>18.000000000000004</v>
      </c>
      <c r="C148" s="410">
        <f t="shared" si="35"/>
        <v>18.000000000000004</v>
      </c>
      <c r="D148" s="410">
        <f t="shared" si="38"/>
        <v>0</v>
      </c>
      <c r="E148" s="411">
        <f t="shared" si="39"/>
        <v>1</v>
      </c>
      <c r="F148" s="264">
        <f t="shared" si="36"/>
        <v>17.899999999999999</v>
      </c>
      <c r="G148" s="265">
        <f t="shared" si="36"/>
        <v>17.799999999999997</v>
      </c>
      <c r="H148" s="536">
        <f t="shared" si="40"/>
        <v>0.10000000000000142</v>
      </c>
      <c r="I148" s="537">
        <f t="shared" si="41"/>
        <v>0.10000000000000497</v>
      </c>
      <c r="J148" s="278">
        <f t="shared" si="42"/>
        <v>1.0055865921787712</v>
      </c>
      <c r="K148" s="518">
        <f t="shared" si="37"/>
        <v>16.999999999999996</v>
      </c>
      <c r="L148" s="544">
        <f t="shared" si="43"/>
        <v>1.0000000000000071</v>
      </c>
      <c r="M148" s="437">
        <f t="shared" si="44"/>
        <v>1.0588235294117652</v>
      </c>
      <c r="N148" s="3"/>
    </row>
    <row r="149" spans="1:14" ht="15" customHeight="1">
      <c r="A149" s="483" t="s">
        <v>30</v>
      </c>
      <c r="B149" s="264">
        <f t="shared" si="35"/>
        <v>7.8000000000000043</v>
      </c>
      <c r="C149" s="410">
        <f t="shared" si="35"/>
        <v>7.8000000000000043</v>
      </c>
      <c r="D149" s="410">
        <f t="shared" si="38"/>
        <v>0</v>
      </c>
      <c r="E149" s="411">
        <f t="shared" si="39"/>
        <v>1</v>
      </c>
      <c r="F149" s="264">
        <f t="shared" si="36"/>
        <v>7.7999999999999972</v>
      </c>
      <c r="G149" s="265">
        <f t="shared" si="36"/>
        <v>7.7999999999999972</v>
      </c>
      <c r="H149" s="536">
        <f t="shared" si="40"/>
        <v>0</v>
      </c>
      <c r="I149" s="537">
        <f t="shared" si="41"/>
        <v>7.1054273576010019E-15</v>
      </c>
      <c r="J149" s="278">
        <f t="shared" si="42"/>
        <v>1.0000000000000009</v>
      </c>
      <c r="K149" s="518">
        <f t="shared" si="37"/>
        <v>8.0499999999999972</v>
      </c>
      <c r="L149" s="544">
        <f t="shared" si="43"/>
        <v>-0.24999999999999289</v>
      </c>
      <c r="M149" s="437">
        <f t="shared" si="44"/>
        <v>0.96894409937888282</v>
      </c>
      <c r="N149" s="98"/>
    </row>
    <row r="150" spans="1:14" ht="15" customHeight="1">
      <c r="A150" s="483" t="s">
        <v>40</v>
      </c>
      <c r="B150" s="264">
        <f t="shared" si="35"/>
        <v>2.3000000000000007</v>
      </c>
      <c r="C150" s="410">
        <f t="shared" si="35"/>
        <v>2.3000000000000007</v>
      </c>
      <c r="D150" s="410">
        <f t="shared" si="38"/>
        <v>0</v>
      </c>
      <c r="E150" s="411">
        <f t="shared" si="39"/>
        <v>1</v>
      </c>
      <c r="F150" s="264">
        <f t="shared" si="36"/>
        <v>2.3000000000000007</v>
      </c>
      <c r="G150" s="265">
        <f t="shared" si="36"/>
        <v>2.3000000000000007</v>
      </c>
      <c r="H150" s="536">
        <f t="shared" si="40"/>
        <v>0</v>
      </c>
      <c r="I150" s="537">
        <f t="shared" si="41"/>
        <v>0</v>
      </c>
      <c r="J150" s="278">
        <f t="shared" si="42"/>
        <v>1</v>
      </c>
      <c r="K150" s="518">
        <f t="shared" si="37"/>
        <v>2.3199999999999994</v>
      </c>
      <c r="L150" s="544">
        <f t="shared" si="43"/>
        <v>-1.9999999999998685E-2</v>
      </c>
      <c r="M150" s="437">
        <f t="shared" si="44"/>
        <v>0.99137931034482818</v>
      </c>
      <c r="N150" s="98"/>
    </row>
    <row r="151" spans="1:14" ht="15" customHeight="1">
      <c r="A151" s="352" t="s">
        <v>23</v>
      </c>
      <c r="B151" s="269">
        <f t="shared" si="35"/>
        <v>5.6</v>
      </c>
      <c r="C151" s="413">
        <f t="shared" si="35"/>
        <v>5.6</v>
      </c>
      <c r="D151" s="413">
        <f t="shared" si="38"/>
        <v>0</v>
      </c>
      <c r="E151" s="414">
        <f t="shared" si="39"/>
        <v>1</v>
      </c>
      <c r="F151" s="269">
        <f t="shared" si="36"/>
        <v>5.42</v>
      </c>
      <c r="G151" s="270">
        <f t="shared" si="36"/>
        <v>5.42</v>
      </c>
      <c r="H151" s="538">
        <f t="shared" si="40"/>
        <v>0</v>
      </c>
      <c r="I151" s="539">
        <f t="shared" si="41"/>
        <v>0.17999999999999972</v>
      </c>
      <c r="J151" s="272">
        <f t="shared" si="42"/>
        <v>1.033210332103321</v>
      </c>
      <c r="K151" s="519">
        <f t="shared" si="37"/>
        <v>5.2799999999999994</v>
      </c>
      <c r="L151" s="545">
        <f t="shared" si="43"/>
        <v>0.32000000000000028</v>
      </c>
      <c r="M151" s="438">
        <f t="shared" si="44"/>
        <v>1.0606060606060608</v>
      </c>
      <c r="N151" s="3"/>
    </row>
    <row r="152" spans="1:14" ht="15" customHeight="1">
      <c r="A152" s="481" t="s">
        <v>26</v>
      </c>
      <c r="B152" s="262">
        <f t="shared" si="35"/>
        <v>72</v>
      </c>
      <c r="C152" s="407">
        <f t="shared" si="35"/>
        <v>72</v>
      </c>
      <c r="D152" s="407">
        <f t="shared" si="38"/>
        <v>0</v>
      </c>
      <c r="E152" s="408">
        <f t="shared" si="39"/>
        <v>1</v>
      </c>
      <c r="F152" s="262">
        <f t="shared" si="36"/>
        <v>70</v>
      </c>
      <c r="G152" s="263">
        <f t="shared" si="36"/>
        <v>70</v>
      </c>
      <c r="H152" s="532">
        <f t="shared" si="40"/>
        <v>0</v>
      </c>
      <c r="I152" s="533">
        <f t="shared" si="41"/>
        <v>2</v>
      </c>
      <c r="J152" s="276">
        <f t="shared" si="42"/>
        <v>1.0285714285714285</v>
      </c>
      <c r="K152" s="517">
        <f t="shared" si="37"/>
        <v>64</v>
      </c>
      <c r="L152" s="542">
        <f t="shared" si="43"/>
        <v>8</v>
      </c>
      <c r="M152" s="435">
        <f t="shared" si="44"/>
        <v>1.125</v>
      </c>
      <c r="N152" s="102"/>
    </row>
    <row r="153" spans="1:14" ht="15" customHeight="1">
      <c r="A153" s="576" t="s">
        <v>115</v>
      </c>
      <c r="B153" s="585">
        <f>B137-B152</f>
        <v>339.7399999999999</v>
      </c>
      <c r="C153" s="719">
        <f>C137-C152</f>
        <v>339.53999999999996</v>
      </c>
      <c r="D153" s="586">
        <f t="shared" si="38"/>
        <v>0.19999999999993179</v>
      </c>
      <c r="E153" s="578">
        <f t="shared" si="39"/>
        <v>1.0005890322200623</v>
      </c>
      <c r="F153" s="587">
        <f>F137-F152</f>
        <v>350.4899999999999</v>
      </c>
      <c r="G153" s="720">
        <f>G137-G152</f>
        <v>349.64999999999986</v>
      </c>
      <c r="H153" s="589">
        <f t="shared" si="40"/>
        <v>0.84000000000003183</v>
      </c>
      <c r="I153" s="590">
        <f t="shared" si="41"/>
        <v>-10.75</v>
      </c>
      <c r="J153" s="591">
        <f t="shared" si="42"/>
        <v>0.96932865416987646</v>
      </c>
      <c r="K153" s="585">
        <f>K137-K152</f>
        <v>298.04999999999995</v>
      </c>
      <c r="L153" s="592">
        <f t="shared" si="43"/>
        <v>41.689999999999941</v>
      </c>
      <c r="M153" s="583">
        <f t="shared" si="44"/>
        <v>1.1398758597550744</v>
      </c>
      <c r="N153" s="576"/>
    </row>
    <row r="154" spans="1:14" ht="15" customHeight="1">
      <c r="A154" s="593" t="s">
        <v>116</v>
      </c>
      <c r="B154" s="577">
        <f>B152/B137</f>
        <v>0.17486763491523782</v>
      </c>
      <c r="C154" s="721">
        <f>C152/C137</f>
        <v>0.17495261699956263</v>
      </c>
      <c r="D154" s="578">
        <f t="shared" si="38"/>
        <v>-8.498208432480836E-5</v>
      </c>
      <c r="E154" s="578">
        <f t="shared" si="39"/>
        <v>0.99951425656968007</v>
      </c>
      <c r="F154" s="594">
        <f>F152/F137</f>
        <v>0.16647244880972203</v>
      </c>
      <c r="G154" s="722">
        <f>G152/G137</f>
        <v>0.1668056713928274</v>
      </c>
      <c r="H154" s="591">
        <f t="shared" si="40"/>
        <v>-3.3322258310536368E-4</v>
      </c>
      <c r="I154" s="580">
        <f t="shared" si="41"/>
        <v>8.3951861055157895E-3</v>
      </c>
      <c r="J154" s="591">
        <f t="shared" si="42"/>
        <v>1.0504298829358334</v>
      </c>
      <c r="K154" s="577">
        <f>K152/K137</f>
        <v>0.17677116420383926</v>
      </c>
      <c r="L154" s="595">
        <f t="shared" si="43"/>
        <v>-1.9035292886014354E-3</v>
      </c>
      <c r="M154" s="583">
        <f t="shared" si="44"/>
        <v>0.9892316753290914</v>
      </c>
      <c r="N154" s="593"/>
    </row>
    <row r="155" spans="1:14" s="3" customFormat="1" ht="15" customHeight="1">
      <c r="A155" s="481" t="s">
        <v>32</v>
      </c>
      <c r="B155" s="262">
        <f t="shared" ref="B155:C157" si="45">B129-B103</f>
        <v>2.7799999999999976</v>
      </c>
      <c r="C155" s="407">
        <f t="shared" si="45"/>
        <v>2.7800000000000011</v>
      </c>
      <c r="D155" s="407">
        <f t="shared" si="38"/>
        <v>-3.5527136788005009E-15</v>
      </c>
      <c r="E155" s="408">
        <f t="shared" si="39"/>
        <v>0.99999999999999867</v>
      </c>
      <c r="F155" s="262">
        <f t="shared" ref="F155:G157" si="46">F129-F103</f>
        <v>2.7799999999999976</v>
      </c>
      <c r="G155" s="263">
        <f t="shared" si="46"/>
        <v>2.7799999999999976</v>
      </c>
      <c r="H155" s="532">
        <f t="shared" si="40"/>
        <v>0</v>
      </c>
      <c r="I155" s="533">
        <f t="shared" si="41"/>
        <v>0</v>
      </c>
      <c r="J155" s="276">
        <f t="shared" si="42"/>
        <v>1</v>
      </c>
      <c r="K155" s="517">
        <f>K129-K103</f>
        <v>2.7100000000000009</v>
      </c>
      <c r="L155" s="542">
        <f t="shared" si="43"/>
        <v>6.9999999999996732E-2</v>
      </c>
      <c r="M155" s="435">
        <f t="shared" si="44"/>
        <v>1.0258302583025818</v>
      </c>
      <c r="N155" s="102"/>
    </row>
    <row r="156" spans="1:14" s="3" customFormat="1" ht="15" customHeight="1">
      <c r="A156" s="483" t="s">
        <v>35</v>
      </c>
      <c r="B156" s="264">
        <f t="shared" si="45"/>
        <v>1.4000000000000004</v>
      </c>
      <c r="C156" s="410">
        <f t="shared" si="45"/>
        <v>1.4000000000000004</v>
      </c>
      <c r="D156" s="410">
        <f t="shared" si="38"/>
        <v>0</v>
      </c>
      <c r="E156" s="411">
        <f t="shared" si="39"/>
        <v>1</v>
      </c>
      <c r="F156" s="264">
        <f t="shared" si="46"/>
        <v>1.4000000000000004</v>
      </c>
      <c r="G156" s="265">
        <f t="shared" si="46"/>
        <v>1.4000000000000004</v>
      </c>
      <c r="H156" s="536">
        <f t="shared" si="40"/>
        <v>0</v>
      </c>
      <c r="I156" s="537">
        <f t="shared" si="41"/>
        <v>0</v>
      </c>
      <c r="J156" s="278">
        <f t="shared" si="42"/>
        <v>1</v>
      </c>
      <c r="K156" s="518">
        <f>K130-K104</f>
        <v>1.4000000000000004</v>
      </c>
      <c r="L156" s="544">
        <f t="shared" si="43"/>
        <v>0</v>
      </c>
      <c r="M156" s="437">
        <f t="shared" si="44"/>
        <v>1</v>
      </c>
      <c r="N156" s="98"/>
    </row>
    <row r="157" spans="1:14" s="3" customFormat="1" ht="15" customHeight="1">
      <c r="A157" s="621" t="s">
        <v>97</v>
      </c>
      <c r="B157" s="618">
        <f t="shared" si="45"/>
        <v>1.3799999999999972</v>
      </c>
      <c r="C157" s="622">
        <f t="shared" si="45"/>
        <v>1.3800000000000008</v>
      </c>
      <c r="D157" s="622">
        <f>B157-C157</f>
        <v>-3.5527136788005009E-15</v>
      </c>
      <c r="E157" s="606">
        <f>B157/C157</f>
        <v>0.99999999999999745</v>
      </c>
      <c r="F157" s="618">
        <f t="shared" si="46"/>
        <v>1.3799999999999972</v>
      </c>
      <c r="G157" s="620">
        <f t="shared" si="46"/>
        <v>1.3799999999999972</v>
      </c>
      <c r="H157" s="623">
        <f>F157-G157</f>
        <v>0</v>
      </c>
      <c r="I157" s="628">
        <f>B157-F157</f>
        <v>0</v>
      </c>
      <c r="J157" s="608">
        <f>B157/F157</f>
        <v>1</v>
      </c>
      <c r="K157" s="629">
        <f>K131-K105</f>
        <v>1.3100000000000005</v>
      </c>
      <c r="L157" s="630">
        <f>B157-K157</f>
        <v>6.9999999999996732E-2</v>
      </c>
      <c r="M157" s="610">
        <f>B157/K157</f>
        <v>1.0534351145038143</v>
      </c>
      <c r="N157" s="627"/>
    </row>
    <row r="159" spans="1:14" s="3" customFormat="1" ht="15.6">
      <c r="A159" s="2" t="s">
        <v>339</v>
      </c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s="102" customForma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85"/>
      <c r="M160"/>
      <c r="N160"/>
    </row>
    <row r="161" spans="1:14" s="3" customFormat="1" ht="46.2">
      <c r="A161" s="479" t="s">
        <v>67</v>
      </c>
      <c r="B161" s="334" t="s">
        <v>355</v>
      </c>
      <c r="C161" s="374" t="s">
        <v>389</v>
      </c>
      <c r="D161" s="375" t="s">
        <v>390</v>
      </c>
      <c r="E161" s="376" t="s">
        <v>391</v>
      </c>
      <c r="F161" s="334" t="s">
        <v>356</v>
      </c>
      <c r="G161" s="120" t="s">
        <v>392</v>
      </c>
      <c r="H161" s="510" t="s">
        <v>393</v>
      </c>
      <c r="I161" s="502" t="s">
        <v>268</v>
      </c>
      <c r="J161" s="121" t="s">
        <v>269</v>
      </c>
      <c r="K161" s="336" t="s">
        <v>187</v>
      </c>
      <c r="L161" s="428" t="s">
        <v>162</v>
      </c>
      <c r="M161" s="403" t="s">
        <v>163</v>
      </c>
      <c r="N161"/>
    </row>
    <row r="162" spans="1:14" s="3" customFormat="1" ht="15" customHeight="1">
      <c r="A162" s="480"/>
      <c r="B162" s="335" t="s">
        <v>16</v>
      </c>
      <c r="C162" s="20" t="s">
        <v>16</v>
      </c>
      <c r="D162" s="377" t="s">
        <v>16</v>
      </c>
      <c r="E162" s="378" t="s">
        <v>1</v>
      </c>
      <c r="F162" s="335" t="s">
        <v>16</v>
      </c>
      <c r="G162" s="27" t="s">
        <v>16</v>
      </c>
      <c r="H162" s="511" t="s">
        <v>16</v>
      </c>
      <c r="I162" s="6" t="s">
        <v>16</v>
      </c>
      <c r="J162" s="6" t="s">
        <v>1</v>
      </c>
      <c r="K162" s="338" t="s">
        <v>16</v>
      </c>
      <c r="L162" s="393" t="s">
        <v>16</v>
      </c>
      <c r="M162" s="404" t="s">
        <v>1</v>
      </c>
      <c r="N162"/>
    </row>
    <row r="163" spans="1:14" s="98" customFormat="1" ht="15" customHeight="1">
      <c r="A163" s="481" t="s">
        <v>17</v>
      </c>
      <c r="B163" s="108">
        <v>194.33</v>
      </c>
      <c r="C163" s="709">
        <v>195.27</v>
      </c>
      <c r="D163" s="459">
        <f>B163-C163</f>
        <v>-0.93999999999999773</v>
      </c>
      <c r="E163" s="460">
        <f>B163/C163</f>
        <v>0.99518615250678544</v>
      </c>
      <c r="F163" s="108">
        <v>224.59</v>
      </c>
      <c r="G163" s="710">
        <v>223.9</v>
      </c>
      <c r="H163" s="512">
        <f>F163-G163</f>
        <v>0.68999999999999773</v>
      </c>
      <c r="I163" s="286">
        <f>B163-F163</f>
        <v>-30.259999999999991</v>
      </c>
      <c r="J163" s="295">
        <f>B163/F163</f>
        <v>0.86526559508437606</v>
      </c>
      <c r="K163" s="108">
        <v>212.45</v>
      </c>
      <c r="L163" s="507">
        <f>B163-K163</f>
        <v>-18.119999999999976</v>
      </c>
      <c r="M163" s="395">
        <f>B163/K163</f>
        <v>0.91470934337491183</v>
      </c>
      <c r="N163"/>
    </row>
    <row r="164" spans="1:14" s="98" customFormat="1" ht="15" customHeight="1">
      <c r="A164" s="481" t="s">
        <v>18</v>
      </c>
      <c r="B164" s="113">
        <v>53.6</v>
      </c>
      <c r="C164" s="711">
        <v>53.6</v>
      </c>
      <c r="D164" s="380">
        <f t="shared" ref="D164:D183" si="47">B164-C164</f>
        <v>0</v>
      </c>
      <c r="E164" s="381">
        <f t="shared" ref="E164:E183" si="48">B164/C164</f>
        <v>1</v>
      </c>
      <c r="F164" s="113">
        <v>58.3</v>
      </c>
      <c r="G164" s="712">
        <v>58.3</v>
      </c>
      <c r="H164" s="513">
        <f t="shared" ref="H164:H183" si="49">F164-G164</f>
        <v>0</v>
      </c>
      <c r="I164" s="256">
        <f t="shared" ref="I164:I183" si="50">B164-F164</f>
        <v>-4.6999999999999957</v>
      </c>
      <c r="J164" s="296">
        <f t="shared" ref="J164:J183" si="51">B164/F164</f>
        <v>0.9193825042881647</v>
      </c>
      <c r="K164" s="113">
        <v>44.12</v>
      </c>
      <c r="L164" s="429">
        <f t="shared" ref="L164:L183" si="52">B164-K164</f>
        <v>9.480000000000004</v>
      </c>
      <c r="M164" s="397">
        <f t="shared" ref="M164:M183" si="53">B164/K164</f>
        <v>1.214868540344515</v>
      </c>
      <c r="N164"/>
    </row>
    <row r="165" spans="1:14" s="3" customFormat="1" ht="15" customHeight="1">
      <c r="A165" s="482" t="s">
        <v>19</v>
      </c>
      <c r="B165" s="366">
        <v>140.72999999999999</v>
      </c>
      <c r="C165" s="713">
        <v>141.66999999999999</v>
      </c>
      <c r="D165" s="383">
        <f t="shared" si="47"/>
        <v>-0.93999999999999773</v>
      </c>
      <c r="E165" s="384">
        <f t="shared" si="48"/>
        <v>0.99336486200324703</v>
      </c>
      <c r="F165" s="366">
        <v>166.29</v>
      </c>
      <c r="G165" s="714">
        <v>165.6</v>
      </c>
      <c r="H165" s="522">
        <f t="shared" si="49"/>
        <v>0.68999999999999773</v>
      </c>
      <c r="I165" s="368">
        <f t="shared" si="50"/>
        <v>-25.560000000000002</v>
      </c>
      <c r="J165" s="454">
        <f t="shared" si="51"/>
        <v>0.8462926213241927</v>
      </c>
      <c r="K165" s="366">
        <v>168.32</v>
      </c>
      <c r="L165" s="415">
        <f t="shared" si="52"/>
        <v>-27.590000000000003</v>
      </c>
      <c r="M165" s="399">
        <f t="shared" si="53"/>
        <v>0.83608602661596954</v>
      </c>
      <c r="N165"/>
    </row>
    <row r="166" spans="1:14" s="102" customFormat="1" ht="15" customHeight="1">
      <c r="A166" s="481" t="s">
        <v>20</v>
      </c>
      <c r="B166" s="113">
        <v>14.79</v>
      </c>
      <c r="C166" s="711">
        <v>14.59</v>
      </c>
      <c r="D166" s="380">
        <f t="shared" si="47"/>
        <v>0.19999999999999929</v>
      </c>
      <c r="E166" s="381">
        <f t="shared" si="48"/>
        <v>1.0137080191912269</v>
      </c>
      <c r="F166" s="113">
        <v>15.58</v>
      </c>
      <c r="G166" s="712">
        <v>14.89</v>
      </c>
      <c r="H166" s="513">
        <f t="shared" si="49"/>
        <v>0.6899999999999995</v>
      </c>
      <c r="I166" s="256">
        <f t="shared" si="50"/>
        <v>-0.79000000000000092</v>
      </c>
      <c r="J166" s="296">
        <f t="shared" si="51"/>
        <v>0.94929396662387666</v>
      </c>
      <c r="K166" s="113">
        <v>8.93</v>
      </c>
      <c r="L166" s="429">
        <f t="shared" si="52"/>
        <v>5.8599999999999994</v>
      </c>
      <c r="M166" s="397">
        <f t="shared" si="53"/>
        <v>1.6562150055991041</v>
      </c>
      <c r="N166"/>
    </row>
    <row r="167" spans="1:14" s="576" customFormat="1" ht="15" customHeight="1">
      <c r="A167" s="483" t="s">
        <v>21</v>
      </c>
      <c r="B167" s="99">
        <v>3.07</v>
      </c>
      <c r="C167" s="715">
        <v>3.06</v>
      </c>
      <c r="D167" s="386">
        <f t="shared" si="47"/>
        <v>9.9999999999997868E-3</v>
      </c>
      <c r="E167" s="387">
        <f t="shared" si="48"/>
        <v>1.0032679738562091</v>
      </c>
      <c r="F167" s="99">
        <v>2.87</v>
      </c>
      <c r="G167" s="716">
        <v>2.86</v>
      </c>
      <c r="H167" s="514">
        <f t="shared" si="49"/>
        <v>1.0000000000000231E-2</v>
      </c>
      <c r="I167" s="196">
        <f t="shared" si="50"/>
        <v>0.19999999999999973</v>
      </c>
      <c r="J167" s="299">
        <f t="shared" si="51"/>
        <v>1.0696864111498257</v>
      </c>
      <c r="K167" s="99">
        <v>1.06</v>
      </c>
      <c r="L167" s="508">
        <f t="shared" si="52"/>
        <v>2.0099999999999998</v>
      </c>
      <c r="M167" s="456">
        <f t="shared" si="53"/>
        <v>2.8962264150943393</v>
      </c>
      <c r="N167" s="3"/>
    </row>
    <row r="168" spans="1:14" s="593" customFormat="1" ht="15" customHeight="1">
      <c r="A168" s="483" t="s">
        <v>25</v>
      </c>
      <c r="B168" s="99">
        <v>9.57</v>
      </c>
      <c r="C168" s="715">
        <v>9.57</v>
      </c>
      <c r="D168" s="386">
        <f t="shared" si="47"/>
        <v>0</v>
      </c>
      <c r="E168" s="387">
        <f t="shared" si="48"/>
        <v>1</v>
      </c>
      <c r="F168" s="99">
        <v>9.77</v>
      </c>
      <c r="G168" s="716">
        <v>9.27</v>
      </c>
      <c r="H168" s="514">
        <f t="shared" si="49"/>
        <v>0.5</v>
      </c>
      <c r="I168" s="196">
        <f t="shared" si="50"/>
        <v>-0.19999999999999929</v>
      </c>
      <c r="J168" s="299">
        <f t="shared" si="51"/>
        <v>0.97952917093142278</v>
      </c>
      <c r="K168" s="99">
        <v>6.77</v>
      </c>
      <c r="L168" s="508">
        <f t="shared" si="52"/>
        <v>2.8000000000000007</v>
      </c>
      <c r="M168" s="456">
        <f t="shared" si="53"/>
        <v>1.4135893648449041</v>
      </c>
      <c r="N168" s="3"/>
    </row>
    <row r="169" spans="1:14" s="102" customFormat="1" ht="15" customHeight="1">
      <c r="A169" s="352" t="s">
        <v>49</v>
      </c>
      <c r="B169" s="81">
        <v>2.15</v>
      </c>
      <c r="C169" s="717">
        <v>1.96</v>
      </c>
      <c r="D169" s="389">
        <f t="shared" si="47"/>
        <v>0.18999999999999995</v>
      </c>
      <c r="E169" s="390">
        <f t="shared" si="48"/>
        <v>1.096938775510204</v>
      </c>
      <c r="F169" s="81">
        <v>2.95</v>
      </c>
      <c r="G169" s="718">
        <v>2.76</v>
      </c>
      <c r="H169" s="515">
        <f t="shared" si="49"/>
        <v>0.19000000000000039</v>
      </c>
      <c r="I169" s="200">
        <f t="shared" si="50"/>
        <v>-0.80000000000000027</v>
      </c>
      <c r="J169" s="300">
        <f t="shared" si="51"/>
        <v>0.72881355932203384</v>
      </c>
      <c r="K169" s="81">
        <v>1.1000000000000001</v>
      </c>
      <c r="L169" s="509">
        <f t="shared" si="52"/>
        <v>1.0499999999999998</v>
      </c>
      <c r="M169" s="457">
        <f t="shared" si="53"/>
        <v>1.9545454545454544</v>
      </c>
      <c r="N169" s="3"/>
    </row>
    <row r="170" spans="1:14" s="98" customFormat="1" ht="15" customHeight="1">
      <c r="A170" s="481" t="s">
        <v>24</v>
      </c>
      <c r="B170" s="113">
        <v>19.989999999999998</v>
      </c>
      <c r="C170" s="711">
        <v>20.190000000000001</v>
      </c>
      <c r="D170" s="380">
        <f t="shared" si="47"/>
        <v>-0.20000000000000284</v>
      </c>
      <c r="E170" s="381">
        <f t="shared" si="48"/>
        <v>0.99009410599306569</v>
      </c>
      <c r="F170" s="113">
        <v>21.61</v>
      </c>
      <c r="G170" s="712">
        <v>21.61</v>
      </c>
      <c r="H170" s="513">
        <f t="shared" si="49"/>
        <v>0</v>
      </c>
      <c r="I170" s="256">
        <f t="shared" si="50"/>
        <v>-1.620000000000001</v>
      </c>
      <c r="J170" s="296">
        <f t="shared" si="51"/>
        <v>0.92503470615455807</v>
      </c>
      <c r="K170" s="113">
        <v>22.3</v>
      </c>
      <c r="L170" s="429">
        <f t="shared" si="52"/>
        <v>-2.3100000000000023</v>
      </c>
      <c r="M170" s="397">
        <f t="shared" si="53"/>
        <v>0.89641255605381154</v>
      </c>
      <c r="N170"/>
    </row>
    <row r="171" spans="1:14" s="627" customFormat="1" ht="15" customHeight="1">
      <c r="A171" s="483" t="s">
        <v>50</v>
      </c>
      <c r="B171" s="99">
        <v>2.2000000000000002</v>
      </c>
      <c r="C171" s="715">
        <v>2.2000000000000002</v>
      </c>
      <c r="D171" s="386">
        <f t="shared" si="47"/>
        <v>0</v>
      </c>
      <c r="E171" s="387">
        <f t="shared" si="48"/>
        <v>1</v>
      </c>
      <c r="F171" s="99">
        <v>2.11</v>
      </c>
      <c r="G171" s="716">
        <v>2.11</v>
      </c>
      <c r="H171" s="514">
        <f t="shared" si="49"/>
        <v>0</v>
      </c>
      <c r="I171" s="196">
        <f t="shared" si="50"/>
        <v>9.0000000000000302E-2</v>
      </c>
      <c r="J171" s="299">
        <f t="shared" si="51"/>
        <v>1.0426540284360191</v>
      </c>
      <c r="K171" s="99">
        <v>2.2200000000000002</v>
      </c>
      <c r="L171" s="508">
        <f t="shared" si="52"/>
        <v>-2.0000000000000018E-2</v>
      </c>
      <c r="M171" s="456">
        <f t="shared" si="53"/>
        <v>0.99099099099099097</v>
      </c>
      <c r="N171" s="3"/>
    </row>
    <row r="172" spans="1:14" ht="15" customHeight="1">
      <c r="A172" s="481" t="s">
        <v>55</v>
      </c>
      <c r="B172" s="113">
        <v>5.79</v>
      </c>
      <c r="C172" s="711">
        <v>5.99</v>
      </c>
      <c r="D172" s="380">
        <f t="shared" si="47"/>
        <v>-0.20000000000000018</v>
      </c>
      <c r="E172" s="381">
        <f t="shared" si="48"/>
        <v>0.96661101836393992</v>
      </c>
      <c r="F172" s="113">
        <v>5.99</v>
      </c>
      <c r="G172" s="712">
        <v>5.99</v>
      </c>
      <c r="H172" s="513">
        <f t="shared" si="49"/>
        <v>0</v>
      </c>
      <c r="I172" s="256">
        <f t="shared" si="50"/>
        <v>-0.20000000000000018</v>
      </c>
      <c r="J172" s="296">
        <f t="shared" si="51"/>
        <v>0.96661101836393992</v>
      </c>
      <c r="K172" s="113">
        <v>6.68</v>
      </c>
      <c r="L172" s="429">
        <f t="shared" si="52"/>
        <v>-0.88999999999999968</v>
      </c>
      <c r="M172" s="397">
        <f t="shared" si="53"/>
        <v>0.86676646706586835</v>
      </c>
      <c r="N172" s="102"/>
    </row>
    <row r="173" spans="1:14" ht="15" customHeight="1">
      <c r="A173" s="483" t="s">
        <v>36</v>
      </c>
      <c r="B173" s="99">
        <v>1.1499999999999999</v>
      </c>
      <c r="C173" s="715">
        <v>1.1499999999999999</v>
      </c>
      <c r="D173" s="386">
        <f t="shared" si="47"/>
        <v>0</v>
      </c>
      <c r="E173" s="387">
        <f t="shared" si="48"/>
        <v>1</v>
      </c>
      <c r="F173" s="99">
        <v>1.24</v>
      </c>
      <c r="G173" s="716">
        <v>1.24</v>
      </c>
      <c r="H173" s="514">
        <f t="shared" si="49"/>
        <v>0</v>
      </c>
      <c r="I173" s="196">
        <f t="shared" si="50"/>
        <v>-9.000000000000008E-2</v>
      </c>
      <c r="J173" s="299">
        <f t="shared" si="51"/>
        <v>0.92741935483870963</v>
      </c>
      <c r="K173" s="99">
        <v>1.34</v>
      </c>
      <c r="L173" s="508">
        <f t="shared" si="52"/>
        <v>-0.19000000000000017</v>
      </c>
      <c r="M173" s="456">
        <f t="shared" si="53"/>
        <v>0.85820895522388052</v>
      </c>
      <c r="N173" s="3"/>
    </row>
    <row r="174" spans="1:14" ht="15" customHeight="1">
      <c r="A174" s="483" t="s">
        <v>37</v>
      </c>
      <c r="B174" s="99">
        <v>5.51</v>
      </c>
      <c r="C174" s="715">
        <v>5.51</v>
      </c>
      <c r="D174" s="386">
        <f t="shared" si="47"/>
        <v>0</v>
      </c>
      <c r="E174" s="387">
        <f t="shared" si="48"/>
        <v>1</v>
      </c>
      <c r="F174" s="99">
        <v>6.41</v>
      </c>
      <c r="G174" s="716">
        <v>6.41</v>
      </c>
      <c r="H174" s="514">
        <f t="shared" si="49"/>
        <v>0</v>
      </c>
      <c r="I174" s="196">
        <f t="shared" si="50"/>
        <v>-0.90000000000000036</v>
      </c>
      <c r="J174" s="299">
        <f t="shared" si="51"/>
        <v>0.85959438377535091</v>
      </c>
      <c r="K174" s="99">
        <v>5.21</v>
      </c>
      <c r="L174" s="508">
        <f t="shared" si="52"/>
        <v>0.29999999999999982</v>
      </c>
      <c r="M174" s="456">
        <f t="shared" si="53"/>
        <v>1.0575815738963532</v>
      </c>
      <c r="N174" s="3"/>
    </row>
    <row r="175" spans="1:14" ht="15" customHeight="1">
      <c r="A175" s="483" t="s">
        <v>30</v>
      </c>
      <c r="B175" s="99">
        <v>2.76</v>
      </c>
      <c r="C175" s="715">
        <v>2.76</v>
      </c>
      <c r="D175" s="386">
        <f t="shared" si="47"/>
        <v>0</v>
      </c>
      <c r="E175" s="387">
        <f t="shared" si="48"/>
        <v>1</v>
      </c>
      <c r="F175" s="99">
        <v>3.22</v>
      </c>
      <c r="G175" s="716">
        <v>3.22</v>
      </c>
      <c r="H175" s="514">
        <f t="shared" si="49"/>
        <v>0</v>
      </c>
      <c r="I175" s="196">
        <f t="shared" si="50"/>
        <v>-0.46000000000000041</v>
      </c>
      <c r="J175" s="299">
        <f t="shared" si="51"/>
        <v>0.85714285714285698</v>
      </c>
      <c r="K175" s="99">
        <v>4.2699999999999996</v>
      </c>
      <c r="L175" s="508">
        <f t="shared" si="52"/>
        <v>-1.5099999999999998</v>
      </c>
      <c r="M175" s="456">
        <f t="shared" si="53"/>
        <v>0.6463700234192038</v>
      </c>
      <c r="N175" s="98"/>
    </row>
    <row r="176" spans="1:14" ht="15" customHeight="1">
      <c r="A176" s="483" t="s">
        <v>40</v>
      </c>
      <c r="B176" s="99">
        <v>1.89</v>
      </c>
      <c r="C176" s="715">
        <v>1.89</v>
      </c>
      <c r="D176" s="386">
        <f t="shared" si="47"/>
        <v>0</v>
      </c>
      <c r="E176" s="387">
        <f t="shared" si="48"/>
        <v>1</v>
      </c>
      <c r="F176" s="99">
        <v>1.91</v>
      </c>
      <c r="G176" s="716">
        <v>1.91</v>
      </c>
      <c r="H176" s="514">
        <f t="shared" si="49"/>
        <v>0</v>
      </c>
      <c r="I176" s="196">
        <f t="shared" si="50"/>
        <v>-2.0000000000000018E-2</v>
      </c>
      <c r="J176" s="299">
        <f t="shared" si="51"/>
        <v>0.98952879581151831</v>
      </c>
      <c r="K176" s="99">
        <v>1.94</v>
      </c>
      <c r="L176" s="508">
        <f t="shared" si="52"/>
        <v>-5.0000000000000044E-2</v>
      </c>
      <c r="M176" s="456">
        <f t="shared" si="53"/>
        <v>0.97422680412371132</v>
      </c>
      <c r="N176" s="98"/>
    </row>
    <row r="177" spans="1:14" ht="15" customHeight="1">
      <c r="A177" s="352" t="s">
        <v>23</v>
      </c>
      <c r="B177" s="81">
        <v>2.02</v>
      </c>
      <c r="C177" s="717">
        <v>2.82</v>
      </c>
      <c r="D177" s="389">
        <f t="shared" si="47"/>
        <v>-0.79999999999999982</v>
      </c>
      <c r="E177" s="390">
        <f t="shared" si="48"/>
        <v>0.71631205673758869</v>
      </c>
      <c r="F177" s="81">
        <v>2.42</v>
      </c>
      <c r="G177" s="718">
        <v>2.54</v>
      </c>
      <c r="H177" s="515">
        <f t="shared" si="49"/>
        <v>-0.12000000000000011</v>
      </c>
      <c r="I177" s="200">
        <f t="shared" si="50"/>
        <v>-0.39999999999999991</v>
      </c>
      <c r="J177" s="300">
        <f t="shared" si="51"/>
        <v>0.83471074380165289</v>
      </c>
      <c r="K177" s="81">
        <v>2.2400000000000002</v>
      </c>
      <c r="L177" s="509">
        <f t="shared" si="52"/>
        <v>-0.2200000000000002</v>
      </c>
      <c r="M177" s="457">
        <f t="shared" si="53"/>
        <v>0.90178571428571419</v>
      </c>
      <c r="N177" s="3"/>
    </row>
    <row r="178" spans="1:14" ht="15" customHeight="1">
      <c r="A178" s="481" t="s">
        <v>26</v>
      </c>
      <c r="B178" s="113">
        <v>81.290000000000006</v>
      </c>
      <c r="C178" s="711">
        <v>81.290000000000006</v>
      </c>
      <c r="D178" s="380">
        <f t="shared" si="47"/>
        <v>0</v>
      </c>
      <c r="E178" s="381">
        <f t="shared" si="48"/>
        <v>1</v>
      </c>
      <c r="F178" s="113">
        <v>101.31</v>
      </c>
      <c r="G178" s="712">
        <v>101.31</v>
      </c>
      <c r="H178" s="513">
        <f t="shared" si="49"/>
        <v>0</v>
      </c>
      <c r="I178" s="256">
        <f t="shared" si="50"/>
        <v>-20.019999999999996</v>
      </c>
      <c r="J178" s="296">
        <f t="shared" si="51"/>
        <v>0.80238870792616723</v>
      </c>
      <c r="K178" s="113">
        <v>110.77</v>
      </c>
      <c r="L178" s="429">
        <f t="shared" si="52"/>
        <v>-29.47999999999999</v>
      </c>
      <c r="M178" s="397">
        <f t="shared" si="53"/>
        <v>0.733862959285005</v>
      </c>
      <c r="N178" s="102"/>
    </row>
    <row r="179" spans="1:14" ht="15" customHeight="1">
      <c r="A179" s="576" t="s">
        <v>100</v>
      </c>
      <c r="B179" s="585">
        <f>B163-B178</f>
        <v>113.04</v>
      </c>
      <c r="C179" s="719">
        <v>113.98</v>
      </c>
      <c r="D179" s="586">
        <f>B179-C179</f>
        <v>-0.93999999999999773</v>
      </c>
      <c r="E179" s="578">
        <f>B179/C179</f>
        <v>0.99175293911212492</v>
      </c>
      <c r="F179" s="587">
        <f>F163-F178</f>
        <v>123.28</v>
      </c>
      <c r="G179" s="720">
        <v>122.59</v>
      </c>
      <c r="H179" s="589">
        <f>F179-G179</f>
        <v>0.68999999999999773</v>
      </c>
      <c r="I179" s="590">
        <f>B179-F179</f>
        <v>-10.239999999999995</v>
      </c>
      <c r="J179" s="591">
        <f>B179/F179</f>
        <v>0.91693705386112923</v>
      </c>
      <c r="K179" s="585">
        <f>K163-K178</f>
        <v>101.67999999999999</v>
      </c>
      <c r="L179" s="592">
        <f>B179-K179</f>
        <v>11.360000000000014</v>
      </c>
      <c r="M179" s="583">
        <f>B179/K179</f>
        <v>1.1117230527143982</v>
      </c>
      <c r="N179" s="576"/>
    </row>
    <row r="180" spans="1:14" ht="15" customHeight="1">
      <c r="A180" s="593" t="s">
        <v>101</v>
      </c>
      <c r="B180" s="577">
        <f>B178/B163</f>
        <v>0.41830906190500694</v>
      </c>
      <c r="C180" s="721">
        <v>0.41629538587596659</v>
      </c>
      <c r="D180" s="578">
        <f>B180-C180</f>
        <v>2.0136760290403455E-3</v>
      </c>
      <c r="E180" s="578">
        <f>B180/C180</f>
        <v>1.0048371327123964</v>
      </c>
      <c r="F180" s="594">
        <f>F178/F163</f>
        <v>0.45108865042967183</v>
      </c>
      <c r="G180" s="722">
        <v>0.45247878517195178</v>
      </c>
      <c r="H180" s="591">
        <f>F180-G180</f>
        <v>-1.390134742279947E-3</v>
      </c>
      <c r="I180" s="580">
        <f>B180-F180</f>
        <v>-3.2779588524664893E-2</v>
      </c>
      <c r="J180" s="591">
        <f>B180/F180</f>
        <v>0.92733226940327229</v>
      </c>
      <c r="K180" s="577">
        <f>K178/K163</f>
        <v>0.52139326900447169</v>
      </c>
      <c r="L180" s="595">
        <f>B180-K180</f>
        <v>-0.10308420709946475</v>
      </c>
      <c r="M180" s="583">
        <f>B180/K180</f>
        <v>0.80229087480110783</v>
      </c>
      <c r="N180" s="593"/>
    </row>
    <row r="181" spans="1:14" ht="15" customHeight="1">
      <c r="A181" s="481" t="s">
        <v>32</v>
      </c>
      <c r="B181" s="113">
        <v>2.2999999999999998</v>
      </c>
      <c r="C181" s="711">
        <v>2.4</v>
      </c>
      <c r="D181" s="380">
        <f t="shared" si="47"/>
        <v>-0.10000000000000009</v>
      </c>
      <c r="E181" s="381">
        <f t="shared" si="48"/>
        <v>0.95833333333333326</v>
      </c>
      <c r="F181" s="113">
        <v>2.61</v>
      </c>
      <c r="G181" s="712">
        <v>2.61</v>
      </c>
      <c r="H181" s="513">
        <f t="shared" si="49"/>
        <v>0</v>
      </c>
      <c r="I181" s="256">
        <f t="shared" si="50"/>
        <v>-0.31000000000000005</v>
      </c>
      <c r="J181" s="296">
        <f t="shared" si="51"/>
        <v>0.88122605363984674</v>
      </c>
      <c r="K181" s="285">
        <v>1.43</v>
      </c>
      <c r="L181" s="429">
        <f t="shared" si="52"/>
        <v>0.86999999999999988</v>
      </c>
      <c r="M181" s="397">
        <f t="shared" si="53"/>
        <v>1.6083916083916083</v>
      </c>
      <c r="N181" s="102"/>
    </row>
    <row r="182" spans="1:14" ht="15" customHeight="1">
      <c r="A182" s="483" t="s">
        <v>35</v>
      </c>
      <c r="B182" s="99">
        <v>0.96</v>
      </c>
      <c r="C182" s="715">
        <v>0.86</v>
      </c>
      <c r="D182" s="386">
        <f t="shared" si="47"/>
        <v>9.9999999999999978E-2</v>
      </c>
      <c r="E182" s="387">
        <f t="shared" si="48"/>
        <v>1.1162790697674418</v>
      </c>
      <c r="F182" s="99">
        <v>1.24</v>
      </c>
      <c r="G182" s="716">
        <v>1.24</v>
      </c>
      <c r="H182" s="514">
        <f t="shared" si="49"/>
        <v>0</v>
      </c>
      <c r="I182" s="196">
        <f t="shared" si="50"/>
        <v>-0.28000000000000003</v>
      </c>
      <c r="J182" s="299">
        <f t="shared" si="51"/>
        <v>0.77419354838709675</v>
      </c>
      <c r="K182" s="288">
        <v>0.59</v>
      </c>
      <c r="L182" s="508">
        <f t="shared" si="52"/>
        <v>0.37</v>
      </c>
      <c r="M182" s="456">
        <f t="shared" si="53"/>
        <v>1.6271186440677967</v>
      </c>
      <c r="N182" s="98"/>
    </row>
    <row r="183" spans="1:14" ht="15" customHeight="1">
      <c r="A183" s="621" t="s">
        <v>97</v>
      </c>
      <c r="B183" s="618">
        <f>B181-B182</f>
        <v>1.3399999999999999</v>
      </c>
      <c r="C183" s="723">
        <v>1.54</v>
      </c>
      <c r="D183" s="622">
        <f t="shared" si="47"/>
        <v>-0.20000000000000018</v>
      </c>
      <c r="E183" s="606">
        <f t="shared" si="48"/>
        <v>0.87012987012986998</v>
      </c>
      <c r="F183" s="618">
        <f>F181-F182</f>
        <v>1.3699999999999999</v>
      </c>
      <c r="G183" s="620">
        <v>1.3699999999999999</v>
      </c>
      <c r="H183" s="623">
        <f t="shared" si="49"/>
        <v>0</v>
      </c>
      <c r="I183" s="624">
        <f t="shared" si="50"/>
        <v>-3.0000000000000027E-2</v>
      </c>
      <c r="J183" s="625">
        <f t="shared" si="51"/>
        <v>0.97810218978102192</v>
      </c>
      <c r="K183" s="618">
        <f>K181-K182</f>
        <v>0.84</v>
      </c>
      <c r="L183" s="626">
        <f t="shared" si="52"/>
        <v>0.49999999999999989</v>
      </c>
      <c r="M183" s="610">
        <f t="shared" si="53"/>
        <v>1.5952380952380951</v>
      </c>
      <c r="N183" s="627"/>
    </row>
    <row r="185" spans="1:14" ht="15.6">
      <c r="A185" s="2" t="s">
        <v>340</v>
      </c>
    </row>
    <row r="186" spans="1:14" s="102" customForma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85"/>
      <c r="M186"/>
      <c r="N186"/>
    </row>
    <row r="187" spans="1:14" ht="46.2">
      <c r="A187" s="479" t="s">
        <v>75</v>
      </c>
      <c r="B187" s="334" t="s">
        <v>357</v>
      </c>
      <c r="C187" s="374" t="s">
        <v>394</v>
      </c>
      <c r="D187" s="375" t="s">
        <v>395</v>
      </c>
      <c r="E187" s="376" t="s">
        <v>396</v>
      </c>
      <c r="F187" s="334" t="s">
        <v>358</v>
      </c>
      <c r="G187" s="120" t="s">
        <v>397</v>
      </c>
      <c r="H187" s="510" t="s">
        <v>398</v>
      </c>
      <c r="I187" s="502" t="s">
        <v>341</v>
      </c>
      <c r="J187" s="121" t="s">
        <v>342</v>
      </c>
      <c r="K187" s="336" t="s">
        <v>188</v>
      </c>
      <c r="L187" s="428" t="s">
        <v>178</v>
      </c>
      <c r="M187" s="403" t="s">
        <v>179</v>
      </c>
    </row>
    <row r="188" spans="1:14" ht="15" customHeight="1">
      <c r="A188" s="480"/>
      <c r="B188" s="335" t="s">
        <v>1</v>
      </c>
      <c r="C188" s="20" t="s">
        <v>1</v>
      </c>
      <c r="D188" s="377" t="s">
        <v>1</v>
      </c>
      <c r="E188" s="378" t="s">
        <v>1</v>
      </c>
      <c r="F188" s="337" t="s">
        <v>1</v>
      </c>
      <c r="G188" s="27" t="s">
        <v>1</v>
      </c>
      <c r="H188" s="511" t="s">
        <v>1</v>
      </c>
      <c r="I188" s="6" t="s">
        <v>1</v>
      </c>
      <c r="J188" s="6" t="s">
        <v>1</v>
      </c>
      <c r="K188" s="520" t="s">
        <v>1</v>
      </c>
      <c r="L188" s="393" t="s">
        <v>1</v>
      </c>
      <c r="M188" s="404" t="s">
        <v>1</v>
      </c>
    </row>
    <row r="189" spans="1:14" s="85" customFormat="1" ht="15" customHeight="1">
      <c r="A189" s="481" t="s">
        <v>17</v>
      </c>
      <c r="B189" s="446">
        <f>B163/(B111)</f>
        <v>0.18296770548912533</v>
      </c>
      <c r="C189" s="408">
        <f>C163/(C111)</f>
        <v>0.18381813047161821</v>
      </c>
      <c r="D189" s="408">
        <f>B189-C189</f>
        <v>-8.5042498249288112E-4</v>
      </c>
      <c r="E189" s="408">
        <f>B189/C189</f>
        <v>0.99537355221538282</v>
      </c>
      <c r="F189" s="446">
        <f>F163/(F111)</f>
        <v>0.21286537513743037</v>
      </c>
      <c r="G189" s="274">
        <f>G163/(G111)</f>
        <v>0.21251150827171864</v>
      </c>
      <c r="H189" s="524">
        <f>F189-G189</f>
        <v>3.5386686571173276E-4</v>
      </c>
      <c r="I189" s="294">
        <f>B189-F189</f>
        <v>-2.9897669648305036E-2</v>
      </c>
      <c r="J189" s="294">
        <f>B189/F189</f>
        <v>0.85954658135921602</v>
      </c>
      <c r="K189" s="446">
        <f>K163/(K111)</f>
        <v>0.22009842009842009</v>
      </c>
      <c r="L189" s="525">
        <f>B189-K189</f>
        <v>-3.7130714609294763E-2</v>
      </c>
      <c r="M189" s="464">
        <f>B189/K189</f>
        <v>0.83129949505002698</v>
      </c>
      <c r="N189"/>
    </row>
    <row r="190" spans="1:14" s="85" customFormat="1" ht="15" customHeight="1">
      <c r="A190" s="481" t="s">
        <v>18</v>
      </c>
      <c r="B190" s="447">
        <f t="shared" ref="B190:C204" si="54">B164/(B112+B34)</f>
        <v>0.12734616298408172</v>
      </c>
      <c r="C190" s="408">
        <f t="shared" si="54"/>
        <v>0.14756084131703556</v>
      </c>
      <c r="D190" s="408">
        <f t="shared" ref="D190:D207" si="55">B190-C190</f>
        <v>-2.0214678332953845E-2</v>
      </c>
      <c r="E190" s="408">
        <f t="shared" ref="E190:E207" si="56">B190/C190</f>
        <v>0.86300784034212397</v>
      </c>
      <c r="F190" s="447">
        <f t="shared" ref="F190:G204" si="57">F164/(F112+F34)</f>
        <v>0.15672043010752687</v>
      </c>
      <c r="G190" s="275">
        <f t="shared" si="57"/>
        <v>0.15672043010752687</v>
      </c>
      <c r="H190" s="526">
        <f t="shared" ref="H190:H208" si="58">F190-G190</f>
        <v>0</v>
      </c>
      <c r="I190" s="276">
        <f t="shared" ref="I190:I207" si="59">B190-F190</f>
        <v>-2.9374267123445152E-2</v>
      </c>
      <c r="J190" s="276">
        <f t="shared" ref="J190:J208" si="60">B190/F190</f>
        <v>0.81256899880065869</v>
      </c>
      <c r="K190" s="447">
        <f t="shared" ref="K190:K204" si="61">K164/(K112+K34)</f>
        <v>0.12712132999106807</v>
      </c>
      <c r="L190" s="431">
        <f t="shared" ref="L190:L207" si="62">B190-K190</f>
        <v>2.2483299301365167E-4</v>
      </c>
      <c r="M190" s="435">
        <f t="shared" ref="M190:M207" si="63">B190/K190</f>
        <v>1.0017686488414608</v>
      </c>
      <c r="N190"/>
    </row>
    <row r="191" spans="1:14" s="3" customFormat="1" ht="15" customHeight="1">
      <c r="A191" s="482" t="s">
        <v>19</v>
      </c>
      <c r="B191" s="448">
        <f t="shared" si="54"/>
        <v>0.16540902679830746</v>
      </c>
      <c r="C191" s="419">
        <f t="shared" si="54"/>
        <v>0.16647864814684243</v>
      </c>
      <c r="D191" s="419">
        <f t="shared" si="55"/>
        <v>-1.0696213485349715E-3</v>
      </c>
      <c r="E191" s="419">
        <f t="shared" si="56"/>
        <v>0.99357502382172447</v>
      </c>
      <c r="F191" s="448">
        <f t="shared" si="57"/>
        <v>0.19755271755271755</v>
      </c>
      <c r="G191" s="427">
        <f t="shared" si="57"/>
        <v>0.19710531327366212</v>
      </c>
      <c r="H191" s="527">
        <f t="shared" si="58"/>
        <v>4.4740427905543001E-4</v>
      </c>
      <c r="I191" s="422">
        <f t="shared" si="59"/>
        <v>-3.2143690754410092E-2</v>
      </c>
      <c r="J191" s="422">
        <f t="shared" si="60"/>
        <v>0.83729056652519873</v>
      </c>
      <c r="K191" s="448">
        <f t="shared" si="61"/>
        <v>0.22803880127892481</v>
      </c>
      <c r="L191" s="424">
        <f t="shared" si="62"/>
        <v>-6.2629774480617351E-2</v>
      </c>
      <c r="M191" s="436">
        <f t="shared" si="63"/>
        <v>0.72535474608107597</v>
      </c>
      <c r="N191"/>
    </row>
    <row r="192" spans="1:14" s="102" customFormat="1" ht="15" customHeight="1">
      <c r="A192" s="481" t="s">
        <v>20</v>
      </c>
      <c r="B192" s="447">
        <f t="shared" si="54"/>
        <v>9.9462004034969742E-2</v>
      </c>
      <c r="C192" s="408">
        <f t="shared" si="54"/>
        <v>9.84480431848853E-2</v>
      </c>
      <c r="D192" s="408">
        <f t="shared" si="55"/>
        <v>1.0139608500844416E-3</v>
      </c>
      <c r="E192" s="408">
        <f t="shared" si="56"/>
        <v>1.0102994515409536</v>
      </c>
      <c r="F192" s="447">
        <f t="shared" si="57"/>
        <v>0.10577053632043448</v>
      </c>
      <c r="G192" s="275">
        <f t="shared" si="57"/>
        <v>0.10205620287868403</v>
      </c>
      <c r="H192" s="526">
        <f t="shared" si="58"/>
        <v>3.7143334417504559E-3</v>
      </c>
      <c r="I192" s="276">
        <f t="shared" si="59"/>
        <v>-6.3085322854647408E-3</v>
      </c>
      <c r="J192" s="276">
        <f t="shared" si="60"/>
        <v>0.94035643095963051</v>
      </c>
      <c r="K192" s="447">
        <f t="shared" si="61"/>
        <v>7.8230398598335513E-2</v>
      </c>
      <c r="L192" s="431">
        <f t="shared" si="62"/>
        <v>2.1231605436634229E-2</v>
      </c>
      <c r="M192" s="435">
        <f t="shared" si="63"/>
        <v>1.2713984054414107</v>
      </c>
      <c r="N192"/>
    </row>
    <row r="193" spans="1:14" s="584" customFormat="1" ht="15" customHeight="1">
      <c r="A193" s="483" t="s">
        <v>21</v>
      </c>
      <c r="B193" s="485">
        <f t="shared" si="54"/>
        <v>7.7135678391959797E-2</v>
      </c>
      <c r="C193" s="411">
        <f t="shared" si="54"/>
        <v>7.6884422110552769E-2</v>
      </c>
      <c r="D193" s="411">
        <f t="shared" si="55"/>
        <v>2.5125628140702794E-4</v>
      </c>
      <c r="E193" s="411">
        <f t="shared" si="56"/>
        <v>1.0032679738562091</v>
      </c>
      <c r="F193" s="485">
        <f t="shared" si="57"/>
        <v>7.5130890052356014E-2</v>
      </c>
      <c r="G193" s="277">
        <f t="shared" si="57"/>
        <v>7.4869109947643966E-2</v>
      </c>
      <c r="H193" s="528">
        <f t="shared" si="58"/>
        <v>2.6178010471204771E-4</v>
      </c>
      <c r="I193" s="278">
        <f t="shared" si="59"/>
        <v>2.004788339603783E-3</v>
      </c>
      <c r="J193" s="278">
        <f t="shared" si="60"/>
        <v>1.026683942359883</v>
      </c>
      <c r="K193" s="485">
        <f t="shared" si="61"/>
        <v>3.4370946822308693E-2</v>
      </c>
      <c r="L193" s="425">
        <f t="shared" si="62"/>
        <v>4.2764731569651104E-2</v>
      </c>
      <c r="M193" s="437">
        <f t="shared" si="63"/>
        <v>2.2442116241585284</v>
      </c>
      <c r="N193"/>
    </row>
    <row r="194" spans="1:14" s="102" customFormat="1" ht="15" customHeight="1">
      <c r="A194" s="483" t="s">
        <v>25</v>
      </c>
      <c r="B194" s="485">
        <f t="shared" si="54"/>
        <v>0.10020942408376964</v>
      </c>
      <c r="C194" s="411">
        <f t="shared" si="54"/>
        <v>0.10073684210526317</v>
      </c>
      <c r="D194" s="411">
        <f t="shared" si="55"/>
        <v>-5.274180214935309E-4</v>
      </c>
      <c r="E194" s="411">
        <f t="shared" si="56"/>
        <v>0.9947643979057591</v>
      </c>
      <c r="F194" s="485">
        <f t="shared" si="57"/>
        <v>0.10338624338624339</v>
      </c>
      <c r="G194" s="277">
        <f t="shared" si="57"/>
        <v>9.8617021276595745E-2</v>
      </c>
      <c r="H194" s="528">
        <f t="shared" si="58"/>
        <v>4.7692221096476417E-3</v>
      </c>
      <c r="I194" s="278">
        <f t="shared" si="59"/>
        <v>-3.1768193024737518E-3</v>
      </c>
      <c r="J194" s="278">
        <f t="shared" si="60"/>
        <v>0.9692723209740256</v>
      </c>
      <c r="K194" s="485">
        <f t="shared" si="61"/>
        <v>9.4685314685314673E-2</v>
      </c>
      <c r="L194" s="425">
        <f t="shared" si="62"/>
        <v>5.5241093984549627E-3</v>
      </c>
      <c r="M194" s="437">
        <f t="shared" si="63"/>
        <v>1.0583417757739335</v>
      </c>
      <c r="N194"/>
    </row>
    <row r="195" spans="1:14" s="85" customFormat="1" ht="15" customHeight="1">
      <c r="A195" s="352" t="s">
        <v>49</v>
      </c>
      <c r="B195" s="486">
        <f t="shared" si="54"/>
        <v>0.16044776119402987</v>
      </c>
      <c r="C195" s="414">
        <f t="shared" si="54"/>
        <v>0.14626865671641792</v>
      </c>
      <c r="D195" s="414">
        <f t="shared" si="55"/>
        <v>1.4179104477611948E-2</v>
      </c>
      <c r="E195" s="414">
        <f t="shared" si="56"/>
        <v>1.096938775510204</v>
      </c>
      <c r="F195" s="486">
        <f t="shared" si="57"/>
        <v>0.20205479452054795</v>
      </c>
      <c r="G195" s="279">
        <f t="shared" si="57"/>
        <v>0.20145985401459854</v>
      </c>
      <c r="H195" s="529">
        <f t="shared" si="58"/>
        <v>5.949405059494095E-4</v>
      </c>
      <c r="I195" s="272">
        <f t="shared" si="59"/>
        <v>-4.1607033326518078E-2</v>
      </c>
      <c r="J195" s="272">
        <f t="shared" si="60"/>
        <v>0.79408044523146981</v>
      </c>
      <c r="K195" s="486">
        <f t="shared" si="61"/>
        <v>9.3141405588484341E-2</v>
      </c>
      <c r="L195" s="405">
        <f t="shared" si="62"/>
        <v>6.7306355605545529E-2</v>
      </c>
      <c r="M195" s="438">
        <f t="shared" si="63"/>
        <v>1.7226255088195388</v>
      </c>
      <c r="N195"/>
    </row>
    <row r="196" spans="1:14" s="627" customFormat="1" ht="15" customHeight="1">
      <c r="A196" s="481" t="s">
        <v>24</v>
      </c>
      <c r="B196" s="447">
        <f t="shared" si="54"/>
        <v>9.5335749713849671E-2</v>
      </c>
      <c r="C196" s="408">
        <f t="shared" si="54"/>
        <v>9.6152014477569284E-2</v>
      </c>
      <c r="D196" s="408">
        <f t="shared" si="55"/>
        <v>-8.1626476371961243E-4</v>
      </c>
      <c r="E196" s="408">
        <f t="shared" si="56"/>
        <v>0.99151068474067139</v>
      </c>
      <c r="F196" s="447">
        <f t="shared" si="57"/>
        <v>0.10601972231761762</v>
      </c>
      <c r="G196" s="275">
        <f t="shared" si="57"/>
        <v>0.10601972231761761</v>
      </c>
      <c r="H196" s="526">
        <f t="shared" si="58"/>
        <v>0</v>
      </c>
      <c r="I196" s="276">
        <f t="shared" si="59"/>
        <v>-1.0683972603767952E-2</v>
      </c>
      <c r="J196" s="276">
        <f t="shared" si="60"/>
        <v>0.89922655549162323</v>
      </c>
      <c r="K196" s="447">
        <f t="shared" si="61"/>
        <v>0.1110115491835922</v>
      </c>
      <c r="L196" s="431">
        <f t="shared" si="62"/>
        <v>-1.5675799469742527E-2</v>
      </c>
      <c r="M196" s="435">
        <f t="shared" si="63"/>
        <v>0.8587912736555211</v>
      </c>
      <c r="N196"/>
    </row>
    <row r="197" spans="1:14" ht="15" customHeight="1">
      <c r="A197" s="483" t="s">
        <v>50</v>
      </c>
      <c r="B197" s="485">
        <f t="shared" si="54"/>
        <v>0.13827781269641737</v>
      </c>
      <c r="C197" s="411">
        <f t="shared" si="54"/>
        <v>0.13827781269641737</v>
      </c>
      <c r="D197" s="411">
        <f t="shared" si="55"/>
        <v>0</v>
      </c>
      <c r="E197" s="411">
        <f t="shared" si="56"/>
        <v>1</v>
      </c>
      <c r="F197" s="485">
        <f t="shared" si="57"/>
        <v>0.13964262078093978</v>
      </c>
      <c r="G197" s="277">
        <f t="shared" si="57"/>
        <v>0.13964262078093978</v>
      </c>
      <c r="H197" s="528">
        <f t="shared" si="58"/>
        <v>0</v>
      </c>
      <c r="I197" s="278">
        <f t="shared" si="59"/>
        <v>-1.364808084522412E-3</v>
      </c>
      <c r="J197" s="278">
        <f t="shared" si="60"/>
        <v>0.9902264217264769</v>
      </c>
      <c r="K197" s="485">
        <f t="shared" si="61"/>
        <v>0.14939434724091522</v>
      </c>
      <c r="L197" s="425">
        <f t="shared" si="62"/>
        <v>-1.1116534544497847E-2</v>
      </c>
      <c r="M197" s="437">
        <f t="shared" si="63"/>
        <v>0.92558932282376671</v>
      </c>
    </row>
    <row r="198" spans="1:14" ht="15" customHeight="1">
      <c r="A198" s="481" t="s">
        <v>55</v>
      </c>
      <c r="B198" s="447">
        <f t="shared" si="54"/>
        <v>7.4999999999999997E-2</v>
      </c>
      <c r="C198" s="408">
        <f t="shared" si="54"/>
        <v>7.7290322580645165E-2</v>
      </c>
      <c r="D198" s="408">
        <f t="shared" si="55"/>
        <v>-2.2903225806451682E-3</v>
      </c>
      <c r="E198" s="408">
        <f t="shared" si="56"/>
        <v>0.97036727879799656</v>
      </c>
      <c r="F198" s="447">
        <f t="shared" si="57"/>
        <v>8.0402684563758389E-2</v>
      </c>
      <c r="G198" s="275">
        <f t="shared" si="57"/>
        <v>8.0402684563758389E-2</v>
      </c>
      <c r="H198" s="526">
        <f t="shared" si="58"/>
        <v>0</v>
      </c>
      <c r="I198" s="276">
        <f t="shared" si="59"/>
        <v>-5.402684563758392E-3</v>
      </c>
      <c r="J198" s="276">
        <f t="shared" si="60"/>
        <v>0.93280467445742898</v>
      </c>
      <c r="K198" s="447">
        <f t="shared" si="61"/>
        <v>8.8535453943008602E-2</v>
      </c>
      <c r="L198" s="431">
        <f t="shared" si="62"/>
        <v>-1.3535453943008605E-2</v>
      </c>
      <c r="M198" s="435">
        <f t="shared" si="63"/>
        <v>0.84711826347305397</v>
      </c>
      <c r="N198" s="102"/>
    </row>
    <row r="199" spans="1:14" ht="15" customHeight="1">
      <c r="A199" s="483" t="s">
        <v>36</v>
      </c>
      <c r="B199" s="485">
        <f t="shared" si="54"/>
        <v>7.6158940397350994E-2</v>
      </c>
      <c r="C199" s="411">
        <f t="shared" si="54"/>
        <v>7.6158940397350994E-2</v>
      </c>
      <c r="D199" s="411">
        <f t="shared" si="55"/>
        <v>0</v>
      </c>
      <c r="E199" s="411">
        <f t="shared" si="56"/>
        <v>1</v>
      </c>
      <c r="F199" s="485">
        <f t="shared" si="57"/>
        <v>8.211920529801324E-2</v>
      </c>
      <c r="G199" s="277">
        <f t="shared" si="57"/>
        <v>8.211920529801324E-2</v>
      </c>
      <c r="H199" s="528">
        <f t="shared" si="58"/>
        <v>0</v>
      </c>
      <c r="I199" s="278">
        <f t="shared" si="59"/>
        <v>-5.960264900662246E-3</v>
      </c>
      <c r="J199" s="278">
        <f t="shared" si="60"/>
        <v>0.92741935483870974</v>
      </c>
      <c r="K199" s="485">
        <f t="shared" si="61"/>
        <v>8.8157894736842116E-2</v>
      </c>
      <c r="L199" s="425">
        <f t="shared" si="62"/>
        <v>-1.1998954339491122E-2</v>
      </c>
      <c r="M199" s="437">
        <f t="shared" si="63"/>
        <v>0.86389245823860816</v>
      </c>
    </row>
    <row r="200" spans="1:14" ht="15" customHeight="1">
      <c r="A200" s="483" t="s">
        <v>37</v>
      </c>
      <c r="B200" s="485">
        <f t="shared" si="54"/>
        <v>0.1330917874396135</v>
      </c>
      <c r="C200" s="411">
        <f t="shared" si="54"/>
        <v>0.1330917874396135</v>
      </c>
      <c r="D200" s="411">
        <f t="shared" si="55"/>
        <v>0</v>
      </c>
      <c r="E200" s="411">
        <f t="shared" si="56"/>
        <v>1</v>
      </c>
      <c r="F200" s="485">
        <f t="shared" si="57"/>
        <v>0.15788177339901477</v>
      </c>
      <c r="G200" s="277">
        <f t="shared" si="57"/>
        <v>0.1578817733990148</v>
      </c>
      <c r="H200" s="528">
        <f t="shared" si="58"/>
        <v>0</v>
      </c>
      <c r="I200" s="278">
        <f t="shared" si="59"/>
        <v>-2.4789985959401267E-2</v>
      </c>
      <c r="J200" s="278">
        <f t="shared" si="60"/>
        <v>0.84298386428210736</v>
      </c>
      <c r="K200" s="485">
        <f t="shared" si="61"/>
        <v>0.13407102418939784</v>
      </c>
      <c r="L200" s="425">
        <f t="shared" si="62"/>
        <v>-9.7923674978434017E-4</v>
      </c>
      <c r="M200" s="437">
        <f t="shared" si="63"/>
        <v>0.99269613433846071</v>
      </c>
    </row>
    <row r="201" spans="1:14" ht="15" customHeight="1">
      <c r="A201" s="483" t="s">
        <v>30</v>
      </c>
      <c r="B201" s="485">
        <f t="shared" si="54"/>
        <v>6.1102501660394062E-2</v>
      </c>
      <c r="C201" s="411">
        <f t="shared" si="54"/>
        <v>6.1102501660394062E-2</v>
      </c>
      <c r="D201" s="411">
        <f t="shared" si="55"/>
        <v>0</v>
      </c>
      <c r="E201" s="411">
        <f t="shared" si="56"/>
        <v>1</v>
      </c>
      <c r="F201" s="485">
        <f t="shared" si="57"/>
        <v>7.3148568832348937E-2</v>
      </c>
      <c r="G201" s="277">
        <f t="shared" si="57"/>
        <v>7.3148568832348937E-2</v>
      </c>
      <c r="H201" s="528">
        <f t="shared" si="58"/>
        <v>0</v>
      </c>
      <c r="I201" s="278">
        <f t="shared" si="59"/>
        <v>-1.2046067171954875E-2</v>
      </c>
      <c r="J201" s="278">
        <f t="shared" si="60"/>
        <v>0.83532053512128768</v>
      </c>
      <c r="K201" s="485">
        <f t="shared" si="61"/>
        <v>0.10147338403041825</v>
      </c>
      <c r="L201" s="425">
        <f t="shared" si="62"/>
        <v>-4.0370882370024189E-2</v>
      </c>
      <c r="M201" s="437">
        <f t="shared" si="63"/>
        <v>0.60215299060172889</v>
      </c>
      <c r="N201" s="85"/>
    </row>
    <row r="202" spans="1:14" ht="15" customHeight="1">
      <c r="A202" s="483" t="s">
        <v>40</v>
      </c>
      <c r="B202" s="485">
        <f t="shared" si="54"/>
        <v>0.18349514563106795</v>
      </c>
      <c r="C202" s="411">
        <f t="shared" si="54"/>
        <v>0.18349514563106795</v>
      </c>
      <c r="D202" s="411">
        <f t="shared" si="55"/>
        <v>0</v>
      </c>
      <c r="E202" s="411">
        <f t="shared" si="56"/>
        <v>1</v>
      </c>
      <c r="F202" s="485">
        <f t="shared" si="57"/>
        <v>0.19292929292929292</v>
      </c>
      <c r="G202" s="277">
        <f t="shared" si="57"/>
        <v>0.19292929292929292</v>
      </c>
      <c r="H202" s="528">
        <f t="shared" si="58"/>
        <v>0</v>
      </c>
      <c r="I202" s="278">
        <f t="shared" si="59"/>
        <v>-9.4341472982249763E-3</v>
      </c>
      <c r="J202" s="278">
        <f t="shared" si="60"/>
        <v>0.95110049306155642</v>
      </c>
      <c r="K202" s="485">
        <f t="shared" si="61"/>
        <v>0.19169960474308301</v>
      </c>
      <c r="L202" s="425">
        <f t="shared" si="62"/>
        <v>-8.2044591120150612E-3</v>
      </c>
      <c r="M202" s="437">
        <f t="shared" si="63"/>
        <v>0.95720148133319982</v>
      </c>
      <c r="N202" s="85"/>
    </row>
    <row r="203" spans="1:14" ht="15" customHeight="1">
      <c r="A203" s="352" t="s">
        <v>23</v>
      </c>
      <c r="B203" s="486">
        <f t="shared" si="54"/>
        <v>0.1294871794871795</v>
      </c>
      <c r="C203" s="414">
        <f t="shared" si="54"/>
        <v>0.18076923076923077</v>
      </c>
      <c r="D203" s="414">
        <f t="shared" si="55"/>
        <v>-5.1282051282051266E-2</v>
      </c>
      <c r="E203" s="414">
        <f t="shared" si="56"/>
        <v>0.71631205673758869</v>
      </c>
      <c r="F203" s="486">
        <f t="shared" si="57"/>
        <v>0.17261055634807418</v>
      </c>
      <c r="G203" s="279">
        <f t="shared" si="57"/>
        <v>0.181169757489301</v>
      </c>
      <c r="H203" s="529">
        <f t="shared" si="58"/>
        <v>-8.5592011412268243E-3</v>
      </c>
      <c r="I203" s="272">
        <f t="shared" si="59"/>
        <v>-4.312337686089468E-2</v>
      </c>
      <c r="J203" s="272">
        <f t="shared" si="60"/>
        <v>0.75016952744225474</v>
      </c>
      <c r="K203" s="486">
        <f t="shared" si="61"/>
        <v>0.15897799858055361</v>
      </c>
      <c r="L203" s="405">
        <f t="shared" si="62"/>
        <v>-2.9490819093374115E-2</v>
      </c>
      <c r="M203" s="438">
        <f t="shared" si="63"/>
        <v>0.81449748168498159</v>
      </c>
      <c r="N203" s="3"/>
    </row>
    <row r="204" spans="1:14" ht="15" customHeight="1">
      <c r="A204" s="481" t="s">
        <v>26</v>
      </c>
      <c r="B204" s="447">
        <f t="shared" si="54"/>
        <v>0.34152592219141248</v>
      </c>
      <c r="C204" s="408">
        <f t="shared" si="54"/>
        <v>0.34152592219141248</v>
      </c>
      <c r="D204" s="408">
        <f t="shared" si="55"/>
        <v>0</v>
      </c>
      <c r="E204" s="408">
        <f t="shared" si="56"/>
        <v>1</v>
      </c>
      <c r="F204" s="447">
        <f t="shared" si="57"/>
        <v>0.43664339281096454</v>
      </c>
      <c r="G204" s="275">
        <f t="shared" si="57"/>
        <v>0.43664339281096454</v>
      </c>
      <c r="H204" s="526">
        <f t="shared" si="58"/>
        <v>0</v>
      </c>
      <c r="I204" s="276">
        <f t="shared" si="59"/>
        <v>-9.5117470619552058E-2</v>
      </c>
      <c r="J204" s="276">
        <f t="shared" si="60"/>
        <v>0.78216212088492276</v>
      </c>
      <c r="K204" s="447">
        <f t="shared" si="61"/>
        <v>0.50928735632183908</v>
      </c>
      <c r="L204" s="431">
        <f t="shared" si="62"/>
        <v>-0.1677614341304266</v>
      </c>
      <c r="M204" s="435">
        <f t="shared" si="63"/>
        <v>0.67059572155486336</v>
      </c>
      <c r="N204" s="102"/>
    </row>
    <row r="205" spans="1:14" ht="15" customHeight="1">
      <c r="A205" s="584" t="s">
        <v>99</v>
      </c>
      <c r="B205" s="577">
        <f>(B163-B178)/(B111-B126)</f>
        <v>0.13716781943938844</v>
      </c>
      <c r="C205" s="578">
        <f>(C163-C178)/(C111-C126)</f>
        <v>0.13827489991507946</v>
      </c>
      <c r="D205" s="578">
        <f>B205-C205</f>
        <v>-1.1070804756910246E-3</v>
      </c>
      <c r="E205" s="578">
        <f>B205/C205</f>
        <v>0.99199362663526836</v>
      </c>
      <c r="F205" s="577">
        <f>(F163-F178)/(F111-F126)</f>
        <v>0.14977887933129225</v>
      </c>
      <c r="G205" s="580">
        <f>(G163-G178)/(G111-G126)</f>
        <v>0.14921067685828701</v>
      </c>
      <c r="H205" s="591">
        <f t="shared" si="58"/>
        <v>5.6820247300523596E-4</v>
      </c>
      <c r="I205" s="580">
        <f>B205-F205</f>
        <v>-1.2611059891903809E-2</v>
      </c>
      <c r="J205" s="580">
        <f t="shared" si="60"/>
        <v>0.91580214815194527</v>
      </c>
      <c r="K205" s="577">
        <f>(K163-K178)/(K111-K126)</f>
        <v>0.1359812771648278</v>
      </c>
      <c r="L205" s="595">
        <f>B205-K205</f>
        <v>1.1865422745606369E-3</v>
      </c>
      <c r="M205" s="583">
        <f>B205/K205</f>
        <v>1.0087257768076585</v>
      </c>
      <c r="N205" s="584"/>
    </row>
    <row r="206" spans="1:14" ht="15" customHeight="1">
      <c r="A206" s="481" t="s">
        <v>32</v>
      </c>
      <c r="B206" s="447">
        <f t="shared" ref="B206:C208" si="64">B181/(B129+B51)</f>
        <v>4.6445880452342485E-2</v>
      </c>
      <c r="C206" s="408">
        <f t="shared" si="64"/>
        <v>4.9059689288634502E-2</v>
      </c>
      <c r="D206" s="408">
        <f t="shared" si="55"/>
        <v>-2.613808836292017E-3</v>
      </c>
      <c r="E206" s="408">
        <f t="shared" si="56"/>
        <v>0.94672186322024776</v>
      </c>
      <c r="F206" s="447">
        <f t="shared" ref="F206:G208" si="65">F181/(F129+F51)</f>
        <v>5.5948553054662377E-2</v>
      </c>
      <c r="G206" s="275">
        <f t="shared" si="65"/>
        <v>5.5948553054662377E-2</v>
      </c>
      <c r="H206" s="526">
        <f t="shared" si="58"/>
        <v>0</v>
      </c>
      <c r="I206" s="276">
        <f t="shared" si="59"/>
        <v>-9.5026726023198921E-3</v>
      </c>
      <c r="J206" s="276">
        <f t="shared" si="60"/>
        <v>0.83015338049876519</v>
      </c>
      <c r="K206" s="447">
        <f>K181/(K129+K51)</f>
        <v>3.4161490683229816E-2</v>
      </c>
      <c r="L206" s="431">
        <f t="shared" si="62"/>
        <v>1.2284389769112669E-2</v>
      </c>
      <c r="M206" s="435">
        <f t="shared" si="63"/>
        <v>1.3595975914231162</v>
      </c>
      <c r="N206" s="102"/>
    </row>
    <row r="207" spans="1:14" ht="15" customHeight="1">
      <c r="A207" s="483" t="s">
        <v>35</v>
      </c>
      <c r="B207" s="485">
        <f t="shared" si="64"/>
        <v>3.3333333333333333E-2</v>
      </c>
      <c r="C207" s="411">
        <f t="shared" si="64"/>
        <v>3.0281690140845072E-2</v>
      </c>
      <c r="D207" s="411">
        <f t="shared" si="55"/>
        <v>3.0516431924882612E-3</v>
      </c>
      <c r="E207" s="411">
        <f t="shared" si="56"/>
        <v>1.1007751937984496</v>
      </c>
      <c r="F207" s="485">
        <f t="shared" si="65"/>
        <v>4.5255474452554748E-2</v>
      </c>
      <c r="G207" s="277">
        <f t="shared" si="65"/>
        <v>4.5255474452554748E-2</v>
      </c>
      <c r="H207" s="528">
        <f t="shared" si="58"/>
        <v>0</v>
      </c>
      <c r="I207" s="278">
        <f t="shared" si="59"/>
        <v>-1.1922141119221415E-2</v>
      </c>
      <c r="J207" s="278">
        <f t="shared" si="60"/>
        <v>0.73655913978494614</v>
      </c>
      <c r="K207" s="485">
        <f>K182/(K130+K52)</f>
        <v>2.398373983739837E-2</v>
      </c>
      <c r="L207" s="425">
        <f t="shared" si="62"/>
        <v>9.349593495934963E-3</v>
      </c>
      <c r="M207" s="437">
        <f t="shared" si="63"/>
        <v>1.3898305084745766</v>
      </c>
      <c r="N207" s="85"/>
    </row>
    <row r="208" spans="1:14" ht="15" customHeight="1">
      <c r="A208" s="621" t="s">
        <v>97</v>
      </c>
      <c r="B208" s="604">
        <f t="shared" si="64"/>
        <v>6.4671814671814667E-2</v>
      </c>
      <c r="C208" s="606">
        <f t="shared" si="64"/>
        <v>7.5048732943469781E-2</v>
      </c>
      <c r="D208" s="606">
        <f>B208-C208</f>
        <v>-1.0376918271655114E-2</v>
      </c>
      <c r="E208" s="606">
        <f>B208/C208</f>
        <v>0.86173093315950455</v>
      </c>
      <c r="F208" s="604">
        <f t="shared" si="65"/>
        <v>7.1168831168831159E-2</v>
      </c>
      <c r="G208" s="607">
        <f t="shared" si="65"/>
        <v>7.1168831168831159E-2</v>
      </c>
      <c r="H208" s="625">
        <f t="shared" si="58"/>
        <v>0</v>
      </c>
      <c r="I208" s="608">
        <f>B208-F208</f>
        <v>-6.4970164970164918E-3</v>
      </c>
      <c r="J208" s="608">
        <f t="shared" si="60"/>
        <v>0.90870980469520624</v>
      </c>
      <c r="K208" s="604">
        <f>K183/(K131+K53)</f>
        <v>4.8667439165701036E-2</v>
      </c>
      <c r="L208" s="631">
        <f>B208-K208</f>
        <v>1.6004375506113631E-2</v>
      </c>
      <c r="M208" s="610">
        <f>B208/K208</f>
        <v>1.3288518109946683</v>
      </c>
      <c r="N208" s="627"/>
    </row>
  </sheetData>
  <pageMargins left="0.7" right="0.7" top="0.75" bottom="0.75" header="0.3" footer="0.3"/>
  <pageSetup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4"/>
  <sheetViews>
    <sheetView zoomScale="92" zoomScaleNormal="92" workbookViewId="0">
      <selection activeCell="B197" sqref="B197"/>
    </sheetView>
  </sheetViews>
  <sheetFormatPr defaultRowHeight="13.2"/>
  <cols>
    <col min="1" max="1" width="35.6640625" style="18" customWidth="1"/>
    <col min="2" max="9" width="15.6640625" customWidth="1"/>
    <col min="10" max="11" width="15.6640625" style="127" customWidth="1"/>
    <col min="12" max="13" width="15.6640625" customWidth="1"/>
  </cols>
  <sheetData>
    <row r="1" spans="1:13" ht="21">
      <c r="A1" s="494" t="s">
        <v>399</v>
      </c>
    </row>
    <row r="3" spans="1:13" ht="15.6">
      <c r="A3" s="495" t="s">
        <v>400</v>
      </c>
    </row>
    <row r="4" spans="1:13">
      <c r="A4" s="496"/>
      <c r="B4" s="21"/>
      <c r="C4" s="21"/>
      <c r="D4" s="21"/>
      <c r="E4" s="21"/>
      <c r="F4" s="21"/>
      <c r="G4" s="21"/>
      <c r="H4" s="21"/>
      <c r="I4" s="21"/>
      <c r="J4" s="128"/>
      <c r="K4" s="128"/>
      <c r="L4" s="21"/>
      <c r="M4" s="21"/>
    </row>
    <row r="5" spans="1:13" s="193" customFormat="1" ht="60" customHeight="1">
      <c r="A5" s="479" t="s">
        <v>43</v>
      </c>
      <c r="B5" s="334" t="s">
        <v>412</v>
      </c>
      <c r="C5" s="374" t="s">
        <v>428</v>
      </c>
      <c r="D5" s="375" t="s">
        <v>360</v>
      </c>
      <c r="E5" s="376" t="s">
        <v>361</v>
      </c>
      <c r="F5" s="334" t="s">
        <v>413</v>
      </c>
      <c r="G5" s="120" t="s">
        <v>429</v>
      </c>
      <c r="H5" s="255" t="s">
        <v>430</v>
      </c>
      <c r="I5" s="371" t="s">
        <v>331</v>
      </c>
      <c r="J5" s="502" t="s">
        <v>251</v>
      </c>
      <c r="K5" s="503" t="s">
        <v>189</v>
      </c>
      <c r="L5" s="461" t="s">
        <v>190</v>
      </c>
      <c r="M5" s="505" t="s">
        <v>191</v>
      </c>
    </row>
    <row r="6" spans="1:13">
      <c r="A6" s="480"/>
      <c r="B6" s="335" t="s">
        <v>16</v>
      </c>
      <c r="C6" s="20" t="s">
        <v>16</v>
      </c>
      <c r="D6" s="377" t="s">
        <v>16</v>
      </c>
      <c r="E6" s="378" t="s">
        <v>1</v>
      </c>
      <c r="F6" s="335" t="s">
        <v>16</v>
      </c>
      <c r="G6" s="27" t="s">
        <v>16</v>
      </c>
      <c r="H6" s="6" t="s">
        <v>16</v>
      </c>
      <c r="I6" s="27" t="s">
        <v>16</v>
      </c>
      <c r="J6" s="6" t="s">
        <v>1</v>
      </c>
      <c r="K6" s="340" t="s">
        <v>16</v>
      </c>
      <c r="L6" s="16" t="s">
        <v>16</v>
      </c>
      <c r="M6" s="404" t="s">
        <v>1</v>
      </c>
    </row>
    <row r="7" spans="1:13" ht="15" customHeight="1">
      <c r="A7" s="481" t="s">
        <v>17</v>
      </c>
      <c r="B7" s="108">
        <v>1310.33</v>
      </c>
      <c r="C7" s="709">
        <v>1311.83</v>
      </c>
      <c r="D7" s="459">
        <f>B7-C7</f>
        <v>-1.5</v>
      </c>
      <c r="E7" s="460">
        <f>B7/C7</f>
        <v>0.99885655915781768</v>
      </c>
      <c r="F7" s="283">
        <v>1360.09</v>
      </c>
      <c r="G7" s="710">
        <v>1358.09</v>
      </c>
      <c r="H7" s="286">
        <f>F7-G7</f>
        <v>2</v>
      </c>
      <c r="I7" s="251">
        <f>B7-F7</f>
        <v>-49.759999999999991</v>
      </c>
      <c r="J7" s="287">
        <f>B7/F7</f>
        <v>0.96341418582593796</v>
      </c>
      <c r="K7" s="109">
        <v>1258.52</v>
      </c>
      <c r="L7" s="394">
        <f>B7-K7</f>
        <v>51.809999999999945</v>
      </c>
      <c r="M7" s="395">
        <f>B7/K7</f>
        <v>1.0411674029812796</v>
      </c>
    </row>
    <row r="8" spans="1:13" ht="15" customHeight="1">
      <c r="A8" s="481" t="s">
        <v>18</v>
      </c>
      <c r="B8" s="113">
        <v>370.39</v>
      </c>
      <c r="C8" s="711">
        <v>370.39</v>
      </c>
      <c r="D8" s="380">
        <f t="shared" ref="D8:D28" si="0">B8-C8</f>
        <v>0</v>
      </c>
      <c r="E8" s="381">
        <f t="shared" ref="E8:E28" si="1">B8/C8</f>
        <v>1</v>
      </c>
      <c r="F8" s="285">
        <v>402.6</v>
      </c>
      <c r="G8" s="712">
        <v>402.6</v>
      </c>
      <c r="H8" s="256">
        <f t="shared" ref="H8:H28" si="2">F8-G8</f>
        <v>0</v>
      </c>
      <c r="I8" s="252">
        <f t="shared" ref="I8:I28" si="3">B8-F8</f>
        <v>-32.210000000000036</v>
      </c>
      <c r="J8" s="284">
        <f t="shared" ref="J8:J28" si="4">B8/F8</f>
        <v>0.91999503229011415</v>
      </c>
      <c r="K8" s="114">
        <v>367.01</v>
      </c>
      <c r="L8" s="396">
        <f t="shared" ref="L8:L28" si="5">B8-K8</f>
        <v>3.3799999999999955</v>
      </c>
      <c r="M8" s="397">
        <f t="shared" ref="M8:M28" si="6">B8/K8</f>
        <v>1.0092095583226615</v>
      </c>
    </row>
    <row r="9" spans="1:13" ht="15" customHeight="1">
      <c r="A9" s="482" t="s">
        <v>19</v>
      </c>
      <c r="B9" s="366">
        <v>939.93</v>
      </c>
      <c r="C9" s="713">
        <v>941.43</v>
      </c>
      <c r="D9" s="383">
        <f t="shared" si="0"/>
        <v>-1.5</v>
      </c>
      <c r="E9" s="384">
        <f t="shared" si="1"/>
        <v>0.99840667920079029</v>
      </c>
      <c r="F9" s="493">
        <v>957.49</v>
      </c>
      <c r="G9" s="714">
        <v>955.49</v>
      </c>
      <c r="H9" s="368">
        <f t="shared" si="2"/>
        <v>2</v>
      </c>
      <c r="I9" s="367">
        <f t="shared" si="3"/>
        <v>-17.560000000000059</v>
      </c>
      <c r="J9" s="369">
        <f t="shared" si="4"/>
        <v>0.98166038287606128</v>
      </c>
      <c r="K9" s="426">
        <v>891.51</v>
      </c>
      <c r="L9" s="398">
        <f t="shared" si="5"/>
        <v>48.419999999999959</v>
      </c>
      <c r="M9" s="399">
        <f t="shared" si="6"/>
        <v>1.0543123464683515</v>
      </c>
    </row>
    <row r="10" spans="1:13" ht="15" customHeight="1">
      <c r="A10" s="481" t="s">
        <v>20</v>
      </c>
      <c r="B10" s="113">
        <v>195.95</v>
      </c>
      <c r="C10" s="711">
        <v>196.95</v>
      </c>
      <c r="D10" s="380">
        <f t="shared" si="0"/>
        <v>-1</v>
      </c>
      <c r="E10" s="381">
        <f t="shared" si="1"/>
        <v>0.99492256917999489</v>
      </c>
      <c r="F10" s="285">
        <v>206.76</v>
      </c>
      <c r="G10" s="712">
        <v>204.76</v>
      </c>
      <c r="H10" s="256">
        <f t="shared" si="2"/>
        <v>2</v>
      </c>
      <c r="I10" s="252">
        <f t="shared" si="3"/>
        <v>-10.810000000000002</v>
      </c>
      <c r="J10" s="284">
        <f t="shared" si="4"/>
        <v>0.94771715999226158</v>
      </c>
      <c r="K10" s="114">
        <v>153.80000000000001</v>
      </c>
      <c r="L10" s="396">
        <f t="shared" si="5"/>
        <v>42.149999999999977</v>
      </c>
      <c r="M10" s="397">
        <f t="shared" si="6"/>
        <v>1.2740572171651494</v>
      </c>
    </row>
    <row r="11" spans="1:13" s="3" customFormat="1" ht="15" customHeight="1">
      <c r="A11" s="483" t="s">
        <v>21</v>
      </c>
      <c r="B11" s="99">
        <v>47.65</v>
      </c>
      <c r="C11" s="715">
        <v>47.65</v>
      </c>
      <c r="D11" s="386">
        <f t="shared" si="0"/>
        <v>0</v>
      </c>
      <c r="E11" s="387">
        <f t="shared" si="1"/>
        <v>1</v>
      </c>
      <c r="F11" s="288">
        <v>47.68</v>
      </c>
      <c r="G11" s="716">
        <v>47.78</v>
      </c>
      <c r="H11" s="196">
        <f t="shared" si="2"/>
        <v>-0.10000000000000142</v>
      </c>
      <c r="I11" s="253">
        <f t="shared" si="3"/>
        <v>-3.0000000000001137E-2</v>
      </c>
      <c r="J11" s="289">
        <f t="shared" si="4"/>
        <v>0.99937080536912748</v>
      </c>
      <c r="K11" s="105">
        <v>37.94</v>
      </c>
      <c r="L11" s="455">
        <f t="shared" si="5"/>
        <v>9.7100000000000009</v>
      </c>
      <c r="M11" s="456">
        <f t="shared" si="6"/>
        <v>1.2559304164470217</v>
      </c>
    </row>
    <row r="12" spans="1:13" s="3" customFormat="1" ht="15" customHeight="1">
      <c r="A12" s="483" t="s">
        <v>22</v>
      </c>
      <c r="B12" s="99">
        <v>11.88</v>
      </c>
      <c r="C12" s="715">
        <v>11.88</v>
      </c>
      <c r="D12" s="386">
        <f t="shared" si="0"/>
        <v>0</v>
      </c>
      <c r="E12" s="387">
        <f t="shared" si="1"/>
        <v>1</v>
      </c>
      <c r="F12" s="288">
        <v>16.63</v>
      </c>
      <c r="G12" s="716">
        <v>16.63</v>
      </c>
      <c r="H12" s="196">
        <f t="shared" si="2"/>
        <v>0</v>
      </c>
      <c r="I12" s="253">
        <f t="shared" si="3"/>
        <v>-4.7499999999999982</v>
      </c>
      <c r="J12" s="289">
        <f t="shared" si="4"/>
        <v>0.7143716175586291</v>
      </c>
      <c r="K12" s="105">
        <v>12.44</v>
      </c>
      <c r="L12" s="455">
        <f t="shared" si="5"/>
        <v>-0.55999999999999872</v>
      </c>
      <c r="M12" s="456">
        <f t="shared" si="6"/>
        <v>0.95498392282958211</v>
      </c>
    </row>
    <row r="13" spans="1:13" s="3" customFormat="1" ht="15" customHeight="1">
      <c r="A13" s="483" t="s">
        <v>25</v>
      </c>
      <c r="B13" s="99">
        <v>97.6</v>
      </c>
      <c r="C13" s="715">
        <v>97.6</v>
      </c>
      <c r="D13" s="386">
        <f t="shared" si="0"/>
        <v>0</v>
      </c>
      <c r="E13" s="387">
        <f t="shared" si="1"/>
        <v>1</v>
      </c>
      <c r="F13" s="288">
        <v>99.85</v>
      </c>
      <c r="G13" s="716">
        <v>98.85</v>
      </c>
      <c r="H13" s="196">
        <f t="shared" si="2"/>
        <v>1</v>
      </c>
      <c r="I13" s="253">
        <f t="shared" si="3"/>
        <v>-2.25</v>
      </c>
      <c r="J13" s="289">
        <f t="shared" si="4"/>
        <v>0.9774661992989484</v>
      </c>
      <c r="K13" s="105">
        <v>69.13</v>
      </c>
      <c r="L13" s="455">
        <f t="shared" si="5"/>
        <v>28.47</v>
      </c>
      <c r="M13" s="456">
        <f t="shared" si="6"/>
        <v>1.4118327788225082</v>
      </c>
    </row>
    <row r="14" spans="1:13" s="3" customFormat="1" ht="15" customHeight="1">
      <c r="A14" s="352" t="s">
        <v>23</v>
      </c>
      <c r="B14" s="81">
        <v>25.78</v>
      </c>
      <c r="C14" s="717">
        <v>26.78</v>
      </c>
      <c r="D14" s="389">
        <f t="shared" si="0"/>
        <v>-1</v>
      </c>
      <c r="E14" s="390">
        <f t="shared" si="1"/>
        <v>0.96265870052277824</v>
      </c>
      <c r="F14" s="292">
        <v>25.63</v>
      </c>
      <c r="G14" s="718">
        <v>25.63</v>
      </c>
      <c r="H14" s="200">
        <f t="shared" si="2"/>
        <v>0</v>
      </c>
      <c r="I14" s="254">
        <f t="shared" si="3"/>
        <v>0.15000000000000213</v>
      </c>
      <c r="J14" s="293">
        <f t="shared" si="4"/>
        <v>1.0058525165821304</v>
      </c>
      <c r="K14" s="106">
        <v>25.62</v>
      </c>
      <c r="L14" s="250">
        <f t="shared" si="5"/>
        <v>0.16000000000000014</v>
      </c>
      <c r="M14" s="457">
        <f t="shared" si="6"/>
        <v>1.0062451209992194</v>
      </c>
    </row>
    <row r="15" spans="1:13" ht="15" customHeight="1">
      <c r="A15" s="481" t="s">
        <v>24</v>
      </c>
      <c r="B15" s="113">
        <v>244.42</v>
      </c>
      <c r="C15" s="711">
        <v>245.42</v>
      </c>
      <c r="D15" s="380">
        <f t="shared" si="0"/>
        <v>-1</v>
      </c>
      <c r="E15" s="381">
        <f t="shared" si="1"/>
        <v>0.99592535245701241</v>
      </c>
      <c r="F15" s="285">
        <v>241.68</v>
      </c>
      <c r="G15" s="712">
        <v>241.68</v>
      </c>
      <c r="H15" s="256">
        <f t="shared" si="2"/>
        <v>0</v>
      </c>
      <c r="I15" s="252">
        <f t="shared" si="3"/>
        <v>2.7399999999999807</v>
      </c>
      <c r="J15" s="284">
        <f t="shared" si="4"/>
        <v>1.0113373055279709</v>
      </c>
      <c r="K15" s="114">
        <v>246.22</v>
      </c>
      <c r="L15" s="396">
        <f t="shared" si="5"/>
        <v>-1.8000000000000114</v>
      </c>
      <c r="M15" s="397">
        <f t="shared" si="6"/>
        <v>0.9926894647063601</v>
      </c>
    </row>
    <row r="16" spans="1:13" s="3" customFormat="1" ht="15" customHeight="1">
      <c r="A16" s="483" t="s">
        <v>55</v>
      </c>
      <c r="B16" s="99">
        <v>153.5</v>
      </c>
      <c r="C16" s="715">
        <v>155</v>
      </c>
      <c r="D16" s="386">
        <f t="shared" si="0"/>
        <v>-1.5</v>
      </c>
      <c r="E16" s="387">
        <f t="shared" si="1"/>
        <v>0.99032258064516132</v>
      </c>
      <c r="F16" s="288">
        <v>151.96</v>
      </c>
      <c r="G16" s="716">
        <v>151.96</v>
      </c>
      <c r="H16" s="196">
        <f t="shared" si="2"/>
        <v>0</v>
      </c>
      <c r="I16" s="253">
        <f t="shared" si="3"/>
        <v>1.539999999999992</v>
      </c>
      <c r="J16" s="289">
        <f t="shared" si="4"/>
        <v>1.010134245854172</v>
      </c>
      <c r="K16" s="105">
        <v>152.65</v>
      </c>
      <c r="L16" s="455">
        <f t="shared" si="5"/>
        <v>0.84999999999999432</v>
      </c>
      <c r="M16" s="456">
        <f t="shared" si="6"/>
        <v>1.0055682934818211</v>
      </c>
    </row>
    <row r="17" spans="1:13" s="3" customFormat="1" ht="15" customHeight="1">
      <c r="A17" s="483" t="s">
        <v>36</v>
      </c>
      <c r="B17" s="99">
        <v>0.17</v>
      </c>
      <c r="C17" s="715">
        <v>0.17</v>
      </c>
      <c r="D17" s="386">
        <f t="shared" si="0"/>
        <v>0</v>
      </c>
      <c r="E17" s="387">
        <f t="shared" si="1"/>
        <v>1</v>
      </c>
      <c r="F17" s="288">
        <v>0.17</v>
      </c>
      <c r="G17" s="716">
        <v>0.17</v>
      </c>
      <c r="H17" s="196">
        <f t="shared" si="2"/>
        <v>0</v>
      </c>
      <c r="I17" s="253">
        <f t="shared" si="3"/>
        <v>0</v>
      </c>
      <c r="J17" s="289">
        <f t="shared" si="4"/>
        <v>1</v>
      </c>
      <c r="K17" s="105">
        <v>0.18</v>
      </c>
      <c r="L17" s="455">
        <f t="shared" si="5"/>
        <v>-9.9999999999999811E-3</v>
      </c>
      <c r="M17" s="456">
        <f t="shared" si="6"/>
        <v>0.94444444444444453</v>
      </c>
    </row>
    <row r="18" spans="1:13" s="3" customFormat="1" ht="15" customHeight="1">
      <c r="A18" s="483" t="s">
        <v>37</v>
      </c>
      <c r="B18" s="99">
        <v>31.83</v>
      </c>
      <c r="C18" s="715">
        <v>31.83</v>
      </c>
      <c r="D18" s="386">
        <f t="shared" si="0"/>
        <v>0</v>
      </c>
      <c r="E18" s="387">
        <f t="shared" si="1"/>
        <v>1</v>
      </c>
      <c r="F18" s="288">
        <v>33.21</v>
      </c>
      <c r="G18" s="716">
        <v>33.21</v>
      </c>
      <c r="H18" s="196">
        <f t="shared" si="2"/>
        <v>0</v>
      </c>
      <c r="I18" s="253">
        <f t="shared" si="3"/>
        <v>-1.3800000000000026</v>
      </c>
      <c r="J18" s="289">
        <f t="shared" si="4"/>
        <v>0.95844625112917792</v>
      </c>
      <c r="K18" s="105">
        <v>32.380000000000003</v>
      </c>
      <c r="L18" s="455">
        <f t="shared" si="5"/>
        <v>-0.55000000000000426</v>
      </c>
      <c r="M18" s="456">
        <f t="shared" si="6"/>
        <v>0.98301420630018521</v>
      </c>
    </row>
    <row r="19" spans="1:13" s="3" customFormat="1" ht="15" customHeight="1">
      <c r="A19" s="483" t="s">
        <v>38</v>
      </c>
      <c r="B19" s="99">
        <v>28.62</v>
      </c>
      <c r="C19" s="715">
        <v>28.12</v>
      </c>
      <c r="D19" s="386">
        <f t="shared" si="0"/>
        <v>0.5</v>
      </c>
      <c r="E19" s="387">
        <f t="shared" si="1"/>
        <v>1.0177809388335703</v>
      </c>
      <c r="F19" s="288">
        <v>26.28</v>
      </c>
      <c r="G19" s="716">
        <v>26.28</v>
      </c>
      <c r="H19" s="196">
        <f t="shared" si="2"/>
        <v>0</v>
      </c>
      <c r="I19" s="253">
        <f t="shared" si="3"/>
        <v>2.34</v>
      </c>
      <c r="J19" s="289">
        <f t="shared" si="4"/>
        <v>1.0890410958904109</v>
      </c>
      <c r="K19" s="105">
        <v>32.880000000000003</v>
      </c>
      <c r="L19" s="455">
        <f t="shared" si="5"/>
        <v>-4.2600000000000016</v>
      </c>
      <c r="M19" s="456">
        <f t="shared" si="6"/>
        <v>0.87043795620437947</v>
      </c>
    </row>
    <row r="20" spans="1:13" s="3" customFormat="1" ht="15" customHeight="1">
      <c r="A20" s="483" t="s">
        <v>39</v>
      </c>
      <c r="B20" s="99">
        <v>0.36</v>
      </c>
      <c r="C20" s="715">
        <v>0.36</v>
      </c>
      <c r="D20" s="386">
        <f t="shared" si="0"/>
        <v>0</v>
      </c>
      <c r="E20" s="387">
        <f t="shared" si="1"/>
        <v>1</v>
      </c>
      <c r="F20" s="288">
        <v>0.36</v>
      </c>
      <c r="G20" s="716">
        <v>0.36</v>
      </c>
      <c r="H20" s="196">
        <f t="shared" si="2"/>
        <v>0</v>
      </c>
      <c r="I20" s="253">
        <f t="shared" si="3"/>
        <v>0</v>
      </c>
      <c r="J20" s="289">
        <f t="shared" si="4"/>
        <v>1</v>
      </c>
      <c r="K20" s="105">
        <v>0.36</v>
      </c>
      <c r="L20" s="455">
        <f t="shared" si="5"/>
        <v>0</v>
      </c>
      <c r="M20" s="456">
        <f t="shared" si="6"/>
        <v>1</v>
      </c>
    </row>
    <row r="21" spans="1:13" s="98" customFormat="1" ht="15" customHeight="1">
      <c r="A21" s="483" t="s">
        <v>30</v>
      </c>
      <c r="B21" s="99">
        <v>29.66</v>
      </c>
      <c r="C21" s="715">
        <v>29.66</v>
      </c>
      <c r="D21" s="386">
        <f t="shared" si="0"/>
        <v>0</v>
      </c>
      <c r="E21" s="387">
        <f t="shared" si="1"/>
        <v>1</v>
      </c>
      <c r="F21" s="288">
        <v>29.42</v>
      </c>
      <c r="G21" s="716">
        <v>29.42</v>
      </c>
      <c r="H21" s="196">
        <f t="shared" si="2"/>
        <v>0</v>
      </c>
      <c r="I21" s="253">
        <f t="shared" si="3"/>
        <v>0.23999999999999844</v>
      </c>
      <c r="J21" s="289">
        <f t="shared" si="4"/>
        <v>1.0081577158395649</v>
      </c>
      <c r="K21" s="105">
        <v>27.51</v>
      </c>
      <c r="L21" s="455">
        <f t="shared" si="5"/>
        <v>2.1499999999999986</v>
      </c>
      <c r="M21" s="456">
        <f t="shared" si="6"/>
        <v>1.0781533987640857</v>
      </c>
    </row>
    <row r="22" spans="1:13" s="98" customFormat="1" ht="15" customHeight="1">
      <c r="A22" s="352" t="s">
        <v>40</v>
      </c>
      <c r="B22" s="81">
        <v>0.2</v>
      </c>
      <c r="C22" s="717">
        <v>0.2</v>
      </c>
      <c r="D22" s="389">
        <f t="shared" si="0"/>
        <v>0</v>
      </c>
      <c r="E22" s="390">
        <f t="shared" si="1"/>
        <v>1</v>
      </c>
      <c r="F22" s="292">
        <v>0.2</v>
      </c>
      <c r="G22" s="718">
        <v>0.2</v>
      </c>
      <c r="H22" s="200">
        <f t="shared" si="2"/>
        <v>0</v>
      </c>
      <c r="I22" s="254">
        <f t="shared" si="3"/>
        <v>0</v>
      </c>
      <c r="J22" s="293">
        <f t="shared" si="4"/>
        <v>1</v>
      </c>
      <c r="K22" s="106">
        <v>0.19</v>
      </c>
      <c r="L22" s="250">
        <f t="shared" si="5"/>
        <v>1.0000000000000009E-2</v>
      </c>
      <c r="M22" s="457">
        <f t="shared" si="6"/>
        <v>1.0526315789473684</v>
      </c>
    </row>
    <row r="23" spans="1:13" ht="15" customHeight="1">
      <c r="A23" s="481" t="s">
        <v>26</v>
      </c>
      <c r="B23" s="113">
        <v>223.04</v>
      </c>
      <c r="C23" s="711">
        <v>223.04</v>
      </c>
      <c r="D23" s="380">
        <f t="shared" si="0"/>
        <v>0</v>
      </c>
      <c r="E23" s="381">
        <f t="shared" si="1"/>
        <v>1</v>
      </c>
      <c r="F23" s="285">
        <v>227.44</v>
      </c>
      <c r="G23" s="712">
        <v>227.44</v>
      </c>
      <c r="H23" s="256">
        <f t="shared" si="2"/>
        <v>0</v>
      </c>
      <c r="I23" s="252">
        <f t="shared" si="3"/>
        <v>-4.4000000000000057</v>
      </c>
      <c r="J23" s="284">
        <f t="shared" si="4"/>
        <v>0.98065423848047839</v>
      </c>
      <c r="K23" s="114">
        <v>231.4</v>
      </c>
      <c r="L23" s="396">
        <f t="shared" si="5"/>
        <v>-8.3600000000000136</v>
      </c>
      <c r="M23" s="397">
        <f t="shared" si="6"/>
        <v>0.96387208297320648</v>
      </c>
    </row>
    <row r="24" spans="1:13" s="632" customFormat="1" ht="15" customHeight="1">
      <c r="A24" s="688" t="s">
        <v>102</v>
      </c>
      <c r="B24" s="673">
        <f>B7-B23</f>
        <v>1087.29</v>
      </c>
      <c r="C24" s="724">
        <v>1088.79</v>
      </c>
      <c r="D24" s="675">
        <f>B24-C24</f>
        <v>-1.5</v>
      </c>
      <c r="E24" s="660">
        <f>B24/C24</f>
        <v>0.99862232386410599</v>
      </c>
      <c r="F24" s="676">
        <f>F7-F23</f>
        <v>1132.6499999999999</v>
      </c>
      <c r="G24" s="725">
        <v>1130.6499999999999</v>
      </c>
      <c r="H24" s="678">
        <f>F24-G24</f>
        <v>2</v>
      </c>
      <c r="I24" s="677">
        <f>B24-F24</f>
        <v>-45.3599999999999</v>
      </c>
      <c r="J24" s="662">
        <f>B24/F24</f>
        <v>0.95995232419547083</v>
      </c>
      <c r="K24" s="689">
        <f>K7-K23</f>
        <v>1027.1199999999999</v>
      </c>
      <c r="L24" s="679">
        <f>B24-K24</f>
        <v>60.170000000000073</v>
      </c>
      <c r="M24" s="664">
        <f>B24/K24</f>
        <v>1.0585812758002962</v>
      </c>
    </row>
    <row r="25" spans="1:13" s="657" customFormat="1" ht="15" customHeight="1">
      <c r="A25" s="633" t="s">
        <v>103</v>
      </c>
      <c r="B25" s="577">
        <f>B23/B7</f>
        <v>0.17021666297802843</v>
      </c>
      <c r="C25" s="721">
        <v>0.17002203029355939</v>
      </c>
      <c r="D25" s="578">
        <f>B25-C25</f>
        <v>1.9463268446903714E-4</v>
      </c>
      <c r="E25" s="578">
        <f>B25/C25</f>
        <v>1.0011447497958528</v>
      </c>
      <c r="F25" s="594">
        <f>F23/F7</f>
        <v>0.16722422780845386</v>
      </c>
      <c r="G25" s="722">
        <v>0.1674704916463563</v>
      </c>
      <c r="H25" s="580">
        <f>F25-G25</f>
        <v>-2.4626383790243844E-4</v>
      </c>
      <c r="I25" s="579">
        <f>B25-F25</f>
        <v>2.9924351695745643E-3</v>
      </c>
      <c r="J25" s="580">
        <f>B25/F25</f>
        <v>1.0178947465256185</v>
      </c>
      <c r="K25" s="602">
        <f>K23/K7</f>
        <v>0.18386676413565139</v>
      </c>
      <c r="L25" s="582">
        <f>B25-K25</f>
        <v>-1.3650101157622968E-2</v>
      </c>
      <c r="M25" s="583">
        <f>B25/K25</f>
        <v>0.92576091050608622</v>
      </c>
    </row>
    <row r="26" spans="1:13" s="102" customFormat="1" ht="15" customHeight="1">
      <c r="A26" s="481" t="s">
        <v>32</v>
      </c>
      <c r="B26" s="113">
        <v>90.69</v>
      </c>
      <c r="C26" s="711">
        <v>90.19</v>
      </c>
      <c r="D26" s="380">
        <f t="shared" si="0"/>
        <v>0.5</v>
      </c>
      <c r="E26" s="381">
        <f t="shared" si="1"/>
        <v>1.005543851868278</v>
      </c>
      <c r="F26" s="285">
        <v>93.02</v>
      </c>
      <c r="G26" s="712">
        <v>93.02</v>
      </c>
      <c r="H26" s="256">
        <f t="shared" si="2"/>
        <v>0</v>
      </c>
      <c r="I26" s="252">
        <f t="shared" si="3"/>
        <v>-2.3299999999999983</v>
      </c>
      <c r="J26" s="284">
        <f t="shared" si="4"/>
        <v>0.97495162330681573</v>
      </c>
      <c r="K26" s="285">
        <v>82.55</v>
      </c>
      <c r="L26" s="396">
        <f t="shared" si="5"/>
        <v>8.14</v>
      </c>
      <c r="M26" s="397">
        <f t="shared" si="6"/>
        <v>1.0986069049061176</v>
      </c>
    </row>
    <row r="27" spans="1:13" s="3" customFormat="1" ht="15" customHeight="1">
      <c r="A27" s="483" t="s">
        <v>33</v>
      </c>
      <c r="B27" s="288">
        <v>41.15</v>
      </c>
      <c r="C27" s="715">
        <v>41.15</v>
      </c>
      <c r="D27" s="386">
        <f t="shared" si="0"/>
        <v>0</v>
      </c>
      <c r="E27" s="387">
        <f t="shared" si="1"/>
        <v>1</v>
      </c>
      <c r="F27" s="288">
        <v>40.770000000000003</v>
      </c>
      <c r="G27" s="716">
        <v>40.770000000000003</v>
      </c>
      <c r="H27" s="196">
        <f t="shared" si="2"/>
        <v>0</v>
      </c>
      <c r="I27" s="253">
        <f t="shared" si="3"/>
        <v>0.37999999999999545</v>
      </c>
      <c r="J27" s="289">
        <f t="shared" si="4"/>
        <v>1.0093205788570025</v>
      </c>
      <c r="K27" s="288">
        <v>37.43</v>
      </c>
      <c r="L27" s="455">
        <f t="shared" si="5"/>
        <v>3.7199999999999989</v>
      </c>
      <c r="M27" s="456">
        <f t="shared" si="6"/>
        <v>1.0993855196366551</v>
      </c>
    </row>
    <row r="28" spans="1:13" s="98" customFormat="1" ht="15" customHeight="1">
      <c r="A28" s="483" t="s">
        <v>35</v>
      </c>
      <c r="B28" s="288">
        <v>37.29</v>
      </c>
      <c r="C28" s="715">
        <v>36.79</v>
      </c>
      <c r="D28" s="386">
        <f t="shared" si="0"/>
        <v>0.5</v>
      </c>
      <c r="E28" s="387">
        <f t="shared" si="1"/>
        <v>1.0135906496330525</v>
      </c>
      <c r="F28" s="288">
        <v>39.26</v>
      </c>
      <c r="G28" s="716">
        <v>39.26</v>
      </c>
      <c r="H28" s="196">
        <f t="shared" si="2"/>
        <v>0</v>
      </c>
      <c r="I28" s="253">
        <f t="shared" si="3"/>
        <v>-1.9699999999999989</v>
      </c>
      <c r="J28" s="289">
        <f t="shared" si="4"/>
        <v>0.94982170147733069</v>
      </c>
      <c r="K28" s="288">
        <v>33.39</v>
      </c>
      <c r="L28" s="455">
        <f t="shared" si="5"/>
        <v>3.8999999999999986</v>
      </c>
      <c r="M28" s="456">
        <f t="shared" si="6"/>
        <v>1.1168014375561546</v>
      </c>
    </row>
    <row r="29" spans="1:13" s="627" customFormat="1" ht="15" customHeight="1">
      <c r="A29" s="665" t="s">
        <v>98</v>
      </c>
      <c r="B29" s="682">
        <f>B26-B27-B28</f>
        <v>12.25</v>
      </c>
      <c r="C29" s="683">
        <v>12.25</v>
      </c>
      <c r="D29" s="684">
        <f>B29-C29</f>
        <v>0</v>
      </c>
      <c r="E29" s="667">
        <f>B29/C29</f>
        <v>1</v>
      </c>
      <c r="F29" s="682">
        <f>F26-F27-F28</f>
        <v>12.989999999999995</v>
      </c>
      <c r="G29" s="685">
        <v>12.989999999999995</v>
      </c>
      <c r="H29" s="686">
        <f>F29-G29</f>
        <v>0</v>
      </c>
      <c r="I29" s="685">
        <f>B29-F29</f>
        <v>-0.73999999999999488</v>
      </c>
      <c r="J29" s="669">
        <f>B29/F29</f>
        <v>0.94303310238645144</v>
      </c>
      <c r="K29" s="682">
        <f>K26-K27-K28</f>
        <v>11.729999999999997</v>
      </c>
      <c r="L29" s="687">
        <f>B29-K29</f>
        <v>0.52000000000000313</v>
      </c>
      <c r="M29" s="672">
        <f>B29/K29</f>
        <v>1.0443307757885765</v>
      </c>
    </row>
    <row r="31" spans="1:13" ht="15.6">
      <c r="A31" s="495" t="s">
        <v>401</v>
      </c>
    </row>
    <row r="32" spans="1:13">
      <c r="A32" s="496"/>
      <c r="B32" s="21"/>
      <c r="C32" s="21"/>
      <c r="D32" s="21"/>
      <c r="E32" s="21"/>
      <c r="F32" s="21"/>
      <c r="G32" s="21"/>
      <c r="H32" s="21"/>
      <c r="I32" s="21"/>
      <c r="J32" s="21"/>
      <c r="K32" s="128"/>
      <c r="L32" s="21"/>
      <c r="M32" s="21"/>
    </row>
    <row r="33" spans="1:14" s="193" customFormat="1" ht="46.2">
      <c r="A33" s="497" t="s">
        <v>95</v>
      </c>
      <c r="B33" s="334" t="s">
        <v>414</v>
      </c>
      <c r="C33" s="374" t="s">
        <v>431</v>
      </c>
      <c r="D33" s="375" t="s">
        <v>365</v>
      </c>
      <c r="E33" s="376" t="s">
        <v>366</v>
      </c>
      <c r="F33" s="334" t="s">
        <v>415</v>
      </c>
      <c r="G33" s="120" t="s">
        <v>432</v>
      </c>
      <c r="H33" s="255" t="s">
        <v>433</v>
      </c>
      <c r="I33" s="371" t="s">
        <v>253</v>
      </c>
      <c r="J33" s="121" t="s">
        <v>254</v>
      </c>
      <c r="K33" s="339" t="s">
        <v>192</v>
      </c>
      <c r="L33" s="391" t="s">
        <v>193</v>
      </c>
      <c r="M33" s="403" t="s">
        <v>194</v>
      </c>
    </row>
    <row r="34" spans="1:14">
      <c r="A34" s="498"/>
      <c r="B34" s="335" t="s">
        <v>16</v>
      </c>
      <c r="C34" s="20" t="s">
        <v>16</v>
      </c>
      <c r="D34" s="377" t="s">
        <v>16</v>
      </c>
      <c r="E34" s="378" t="s">
        <v>1</v>
      </c>
      <c r="F34" s="335" t="s">
        <v>16</v>
      </c>
      <c r="G34" s="27" t="s">
        <v>16</v>
      </c>
      <c r="H34" s="6" t="s">
        <v>16</v>
      </c>
      <c r="I34" s="27" t="s">
        <v>16</v>
      </c>
      <c r="J34" s="6" t="s">
        <v>1</v>
      </c>
      <c r="K34" s="340" t="s">
        <v>16</v>
      </c>
      <c r="L34" s="16" t="s">
        <v>16</v>
      </c>
      <c r="M34" s="404" t="s">
        <v>1</v>
      </c>
    </row>
    <row r="35" spans="1:14" ht="15" customHeight="1">
      <c r="A35" s="112" t="s">
        <v>17</v>
      </c>
      <c r="B35" s="108">
        <v>186.83</v>
      </c>
      <c r="C35" s="709">
        <v>185.93</v>
      </c>
      <c r="D35" s="459">
        <f>B35-C35</f>
        <v>0.90000000000000568</v>
      </c>
      <c r="E35" s="460">
        <f>B35/C35</f>
        <v>1.0048405313827784</v>
      </c>
      <c r="F35" s="283">
        <v>196.19</v>
      </c>
      <c r="G35" s="710">
        <v>195.79</v>
      </c>
      <c r="H35" s="286">
        <f>F35-G35</f>
        <v>0.40000000000000568</v>
      </c>
      <c r="I35" s="251">
        <f>B35-F35</f>
        <v>-9.3599999999999852</v>
      </c>
      <c r="J35" s="287">
        <f>B35/F35</f>
        <v>0.95229114633773393</v>
      </c>
      <c r="K35" s="109">
        <v>163.61000000000001</v>
      </c>
      <c r="L35" s="394">
        <f>B35-K35</f>
        <v>23.22</v>
      </c>
      <c r="M35" s="395">
        <f>B35/K35</f>
        <v>1.1419228653505287</v>
      </c>
      <c r="N35" s="103"/>
    </row>
    <row r="36" spans="1:14" ht="15" customHeight="1">
      <c r="A36" s="112" t="s">
        <v>18</v>
      </c>
      <c r="B36" s="113">
        <v>52.85</v>
      </c>
      <c r="C36" s="711">
        <v>52.85</v>
      </c>
      <c r="D36" s="380">
        <f t="shared" ref="D36:D57" si="7">B36-C36</f>
        <v>0</v>
      </c>
      <c r="E36" s="381">
        <f t="shared" ref="E36:E57" si="8">B36/C36</f>
        <v>1</v>
      </c>
      <c r="F36" s="285">
        <v>62.39</v>
      </c>
      <c r="G36" s="712">
        <v>62.39</v>
      </c>
      <c r="H36" s="256">
        <f t="shared" ref="H36:H57" si="9">F36-G36</f>
        <v>0</v>
      </c>
      <c r="I36" s="252">
        <f t="shared" ref="I36:I57" si="10">B36-F36</f>
        <v>-9.5399999999999991</v>
      </c>
      <c r="J36" s="284">
        <f t="shared" ref="J36:J57" si="11">B36/F36</f>
        <v>0.8470908799487098</v>
      </c>
      <c r="K36" s="114">
        <v>57.07</v>
      </c>
      <c r="L36" s="396">
        <f t="shared" ref="L36:L57" si="12">B36-K36</f>
        <v>-4.2199999999999989</v>
      </c>
      <c r="M36" s="397">
        <f t="shared" ref="M36:M57" si="13">B36/K36</f>
        <v>0.92605572104433154</v>
      </c>
      <c r="N36" s="103"/>
    </row>
    <row r="37" spans="1:14" ht="15" customHeight="1">
      <c r="A37" s="499" t="s">
        <v>19</v>
      </c>
      <c r="B37" s="366">
        <v>133.97999999999999</v>
      </c>
      <c r="C37" s="713">
        <v>133.08000000000001</v>
      </c>
      <c r="D37" s="383">
        <f t="shared" si="7"/>
        <v>0.89999999999997726</v>
      </c>
      <c r="E37" s="384">
        <f t="shared" si="8"/>
        <v>1.0067628494138863</v>
      </c>
      <c r="F37" s="493">
        <v>133.80000000000001</v>
      </c>
      <c r="G37" s="714">
        <v>133.4</v>
      </c>
      <c r="H37" s="368">
        <f t="shared" si="9"/>
        <v>0.40000000000000568</v>
      </c>
      <c r="I37" s="367">
        <f t="shared" si="10"/>
        <v>0.1799999999999784</v>
      </c>
      <c r="J37" s="369">
        <f t="shared" si="11"/>
        <v>1.0013452914798204</v>
      </c>
      <c r="K37" s="426">
        <v>106.54</v>
      </c>
      <c r="L37" s="398">
        <f t="shared" si="12"/>
        <v>27.439999999999984</v>
      </c>
      <c r="M37" s="399">
        <f t="shared" si="13"/>
        <v>1.2575558475689881</v>
      </c>
      <c r="N37" s="103"/>
    </row>
    <row r="38" spans="1:14" ht="15" customHeight="1">
      <c r="A38" s="112" t="s">
        <v>20</v>
      </c>
      <c r="B38" s="113">
        <v>78.61</v>
      </c>
      <c r="C38" s="711">
        <v>78.61</v>
      </c>
      <c r="D38" s="380">
        <f t="shared" si="7"/>
        <v>0</v>
      </c>
      <c r="E38" s="381">
        <f t="shared" si="8"/>
        <v>1</v>
      </c>
      <c r="F38" s="285">
        <v>80.39</v>
      </c>
      <c r="G38" s="712">
        <v>80.19</v>
      </c>
      <c r="H38" s="256">
        <f t="shared" si="9"/>
        <v>0.20000000000000284</v>
      </c>
      <c r="I38" s="252">
        <f t="shared" si="10"/>
        <v>-1.7800000000000011</v>
      </c>
      <c r="J38" s="284">
        <f t="shared" si="11"/>
        <v>0.97785794253016545</v>
      </c>
      <c r="K38" s="114">
        <v>51.62</v>
      </c>
      <c r="L38" s="396">
        <f t="shared" si="12"/>
        <v>26.990000000000002</v>
      </c>
      <c r="M38" s="397">
        <f t="shared" si="13"/>
        <v>1.5228593568384348</v>
      </c>
      <c r="N38" s="102"/>
    </row>
    <row r="39" spans="1:14" s="3" customFormat="1" ht="15" customHeight="1">
      <c r="A39" s="28" t="s">
        <v>21</v>
      </c>
      <c r="B39" s="99">
        <v>31.11</v>
      </c>
      <c r="C39" s="715">
        <v>31.11</v>
      </c>
      <c r="D39" s="386">
        <f t="shared" si="7"/>
        <v>0</v>
      </c>
      <c r="E39" s="387">
        <f t="shared" si="8"/>
        <v>1</v>
      </c>
      <c r="F39" s="288">
        <v>30.31</v>
      </c>
      <c r="G39" s="716">
        <v>30.31</v>
      </c>
      <c r="H39" s="196">
        <f t="shared" si="9"/>
        <v>0</v>
      </c>
      <c r="I39" s="253">
        <f t="shared" si="10"/>
        <v>0.80000000000000071</v>
      </c>
      <c r="J39" s="289">
        <f t="shared" si="11"/>
        <v>1.026393929396239</v>
      </c>
      <c r="K39" s="105">
        <v>25.22</v>
      </c>
      <c r="L39" s="455">
        <f t="shared" si="12"/>
        <v>5.8900000000000006</v>
      </c>
      <c r="M39" s="456">
        <f t="shared" si="13"/>
        <v>1.2335448057097542</v>
      </c>
    </row>
    <row r="40" spans="1:14" s="3" customFormat="1" ht="15" customHeight="1">
      <c r="A40" s="28" t="s">
        <v>22</v>
      </c>
      <c r="B40" s="99">
        <v>7.23</v>
      </c>
      <c r="C40" s="715">
        <v>7.23</v>
      </c>
      <c r="D40" s="386">
        <f t="shared" si="7"/>
        <v>0</v>
      </c>
      <c r="E40" s="387">
        <f t="shared" si="8"/>
        <v>1</v>
      </c>
      <c r="F40" s="288">
        <v>9.48</v>
      </c>
      <c r="G40" s="716">
        <v>9.48</v>
      </c>
      <c r="H40" s="196">
        <f t="shared" si="9"/>
        <v>0</v>
      </c>
      <c r="I40" s="253">
        <f t="shared" si="10"/>
        <v>-2.25</v>
      </c>
      <c r="J40" s="289">
        <f t="shared" si="11"/>
        <v>0.76265822784810122</v>
      </c>
      <c r="K40" s="105">
        <v>6.94</v>
      </c>
      <c r="L40" s="455">
        <f t="shared" si="12"/>
        <v>0.29000000000000004</v>
      </c>
      <c r="M40" s="456">
        <f t="shared" si="13"/>
        <v>1.0417867435158501</v>
      </c>
    </row>
    <row r="41" spans="1:14" s="3" customFormat="1" ht="15" customHeight="1">
      <c r="A41" s="28" t="s">
        <v>25</v>
      </c>
      <c r="B41" s="99">
        <v>34.020000000000003</v>
      </c>
      <c r="C41" s="715">
        <v>34.020000000000003</v>
      </c>
      <c r="D41" s="386">
        <f t="shared" si="7"/>
        <v>0</v>
      </c>
      <c r="E41" s="387">
        <f t="shared" si="8"/>
        <v>1</v>
      </c>
      <c r="F41" s="288">
        <v>34.03</v>
      </c>
      <c r="G41" s="716">
        <v>34.03</v>
      </c>
      <c r="H41" s="196">
        <f t="shared" si="9"/>
        <v>0</v>
      </c>
      <c r="I41" s="253">
        <f t="shared" si="10"/>
        <v>-9.9999999999980105E-3</v>
      </c>
      <c r="J41" s="289">
        <f t="shared" si="11"/>
        <v>0.99970614163972971</v>
      </c>
      <c r="K41" s="105">
        <v>14.03</v>
      </c>
      <c r="L41" s="455">
        <f t="shared" si="12"/>
        <v>19.990000000000002</v>
      </c>
      <c r="M41" s="456">
        <f t="shared" si="13"/>
        <v>2.4248039914469</v>
      </c>
    </row>
    <row r="42" spans="1:14" s="3" customFormat="1" ht="15" customHeight="1">
      <c r="A42" s="500" t="s">
        <v>23</v>
      </c>
      <c r="B42" s="81">
        <v>4.55</v>
      </c>
      <c r="C42" s="717">
        <v>4.55</v>
      </c>
      <c r="D42" s="389">
        <f t="shared" si="7"/>
        <v>0</v>
      </c>
      <c r="E42" s="390">
        <f t="shared" si="8"/>
        <v>1</v>
      </c>
      <c r="F42" s="292">
        <v>4.3499999999999996</v>
      </c>
      <c r="G42" s="718">
        <v>4.3499999999999996</v>
      </c>
      <c r="H42" s="200">
        <f t="shared" si="9"/>
        <v>0</v>
      </c>
      <c r="I42" s="254">
        <f t="shared" si="10"/>
        <v>0.20000000000000018</v>
      </c>
      <c r="J42" s="293">
        <f t="shared" si="11"/>
        <v>1.0459770114942528</v>
      </c>
      <c r="K42" s="106">
        <v>4.5999999999999996</v>
      </c>
      <c r="L42" s="250">
        <f t="shared" si="12"/>
        <v>-4.9999999999999822E-2</v>
      </c>
      <c r="M42" s="457">
        <f t="shared" si="13"/>
        <v>0.98913043478260876</v>
      </c>
    </row>
    <row r="43" spans="1:14" ht="15" customHeight="1">
      <c r="A43" s="112" t="s">
        <v>24</v>
      </c>
      <c r="B43" s="113">
        <v>11.33</v>
      </c>
      <c r="C43" s="711">
        <v>11.33</v>
      </c>
      <c r="D43" s="380">
        <f t="shared" si="7"/>
        <v>0</v>
      </c>
      <c r="E43" s="381">
        <f t="shared" si="8"/>
        <v>1</v>
      </c>
      <c r="F43" s="285">
        <v>9.5500000000000007</v>
      </c>
      <c r="G43" s="712">
        <v>9.65</v>
      </c>
      <c r="H43" s="256">
        <f t="shared" si="9"/>
        <v>-9.9999999999999645E-2</v>
      </c>
      <c r="I43" s="252">
        <f t="shared" si="10"/>
        <v>1.7799999999999994</v>
      </c>
      <c r="J43" s="284">
        <f t="shared" si="11"/>
        <v>1.1863874345549736</v>
      </c>
      <c r="K43" s="114">
        <v>15.71</v>
      </c>
      <c r="L43" s="396">
        <f t="shared" si="12"/>
        <v>-4.3800000000000008</v>
      </c>
      <c r="M43" s="397">
        <f t="shared" si="13"/>
        <v>0.72119669000636533</v>
      </c>
      <c r="N43" s="102"/>
    </row>
    <row r="44" spans="1:14" s="3" customFormat="1" ht="15" customHeight="1">
      <c r="A44" s="483" t="s">
        <v>55</v>
      </c>
      <c r="B44" s="99">
        <v>9.81</v>
      </c>
      <c r="C44" s="715">
        <v>9.81</v>
      </c>
      <c r="D44" s="386">
        <f t="shared" si="7"/>
        <v>0</v>
      </c>
      <c r="E44" s="387">
        <f t="shared" si="8"/>
        <v>1</v>
      </c>
      <c r="F44" s="288">
        <v>7.68</v>
      </c>
      <c r="G44" s="716">
        <v>7.68</v>
      </c>
      <c r="H44" s="196">
        <f t="shared" si="9"/>
        <v>0</v>
      </c>
      <c r="I44" s="253">
        <f t="shared" si="10"/>
        <v>2.1300000000000008</v>
      </c>
      <c r="J44" s="289">
        <f t="shared" si="11"/>
        <v>1.2773437500000002</v>
      </c>
      <c r="K44" s="105">
        <v>13.11</v>
      </c>
      <c r="L44" s="455">
        <f t="shared" si="12"/>
        <v>-3.2999999999999989</v>
      </c>
      <c r="M44" s="456">
        <f t="shared" si="13"/>
        <v>0.74828375286041193</v>
      </c>
    </row>
    <row r="45" spans="1:14" s="3" customFormat="1" ht="15" customHeight="1">
      <c r="A45" s="483" t="s">
        <v>36</v>
      </c>
      <c r="B45" s="99">
        <v>0</v>
      </c>
      <c r="C45" s="715">
        <v>0</v>
      </c>
      <c r="D45" s="386">
        <f t="shared" si="7"/>
        <v>0</v>
      </c>
      <c r="E45" s="387" t="e">
        <f t="shared" si="8"/>
        <v>#DIV/0!</v>
      </c>
      <c r="F45" s="288">
        <v>0</v>
      </c>
      <c r="G45" s="716">
        <v>0</v>
      </c>
      <c r="H45" s="196">
        <f t="shared" si="9"/>
        <v>0</v>
      </c>
      <c r="I45" s="253">
        <f t="shared" si="10"/>
        <v>0</v>
      </c>
      <c r="J45" s="289" t="e">
        <f t="shared" si="11"/>
        <v>#DIV/0!</v>
      </c>
      <c r="K45" s="105">
        <v>0</v>
      </c>
      <c r="L45" s="455">
        <f t="shared" si="12"/>
        <v>0</v>
      </c>
      <c r="M45" s="456" t="e">
        <f t="shared" si="13"/>
        <v>#DIV/0!</v>
      </c>
    </row>
    <row r="46" spans="1:14" s="3" customFormat="1" ht="15" customHeight="1">
      <c r="A46" s="28" t="s">
        <v>37</v>
      </c>
      <c r="B46" s="99">
        <v>0.7</v>
      </c>
      <c r="C46" s="715">
        <v>0.7</v>
      </c>
      <c r="D46" s="386">
        <f t="shared" si="7"/>
        <v>0</v>
      </c>
      <c r="E46" s="387">
        <f t="shared" si="8"/>
        <v>1</v>
      </c>
      <c r="F46" s="288">
        <v>0.7</v>
      </c>
      <c r="G46" s="716">
        <v>0.8</v>
      </c>
      <c r="H46" s="196">
        <f t="shared" si="9"/>
        <v>-0.10000000000000009</v>
      </c>
      <c r="I46" s="253">
        <f t="shared" si="10"/>
        <v>0</v>
      </c>
      <c r="J46" s="289">
        <f t="shared" si="11"/>
        <v>1</v>
      </c>
      <c r="K46" s="105">
        <v>1.56</v>
      </c>
      <c r="L46" s="455">
        <f t="shared" si="12"/>
        <v>-0.8600000000000001</v>
      </c>
      <c r="M46" s="456">
        <f t="shared" si="13"/>
        <v>0.44871794871794868</v>
      </c>
    </row>
    <row r="47" spans="1:14" s="3" customFormat="1" ht="15" customHeight="1">
      <c r="A47" s="28" t="s">
        <v>38</v>
      </c>
      <c r="B47" s="99">
        <v>0.1</v>
      </c>
      <c r="C47" s="715">
        <v>0.1</v>
      </c>
      <c r="D47" s="386">
        <f t="shared" si="7"/>
        <v>0</v>
      </c>
      <c r="E47" s="387">
        <f t="shared" si="8"/>
        <v>1</v>
      </c>
      <c r="F47" s="288">
        <v>0.15</v>
      </c>
      <c r="G47" s="716">
        <v>0.15</v>
      </c>
      <c r="H47" s="196">
        <f t="shared" si="9"/>
        <v>0</v>
      </c>
      <c r="I47" s="253">
        <f t="shared" si="10"/>
        <v>-4.9999999999999989E-2</v>
      </c>
      <c r="J47" s="289">
        <f t="shared" si="11"/>
        <v>0.66666666666666674</v>
      </c>
      <c r="K47" s="105">
        <v>0.11</v>
      </c>
      <c r="L47" s="455">
        <f t="shared" si="12"/>
        <v>-9.999999999999995E-3</v>
      </c>
      <c r="M47" s="456">
        <f t="shared" si="13"/>
        <v>0.90909090909090917</v>
      </c>
    </row>
    <row r="48" spans="1:14" s="3" customFormat="1" ht="15" customHeight="1">
      <c r="A48" s="28" t="s">
        <v>39</v>
      </c>
      <c r="B48" s="99">
        <v>0</v>
      </c>
      <c r="C48" s="715">
        <v>0</v>
      </c>
      <c r="D48" s="386">
        <f t="shared" si="7"/>
        <v>0</v>
      </c>
      <c r="E48" s="387" t="e">
        <f t="shared" si="8"/>
        <v>#DIV/0!</v>
      </c>
      <c r="F48" s="288">
        <v>0</v>
      </c>
      <c r="G48" s="716">
        <v>0</v>
      </c>
      <c r="H48" s="196">
        <f t="shared" si="9"/>
        <v>0</v>
      </c>
      <c r="I48" s="253">
        <f t="shared" si="10"/>
        <v>0</v>
      </c>
      <c r="J48" s="289" t="e">
        <f t="shared" si="11"/>
        <v>#DIV/0!</v>
      </c>
      <c r="K48" s="105">
        <v>0</v>
      </c>
      <c r="L48" s="455">
        <f t="shared" si="12"/>
        <v>0</v>
      </c>
      <c r="M48" s="456" t="e">
        <f t="shared" si="13"/>
        <v>#DIV/0!</v>
      </c>
    </row>
    <row r="49" spans="1:14" s="98" customFormat="1" ht="15" customHeight="1">
      <c r="A49" s="28" t="s">
        <v>30</v>
      </c>
      <c r="B49" s="99">
        <v>0.73</v>
      </c>
      <c r="C49" s="715">
        <v>0.73</v>
      </c>
      <c r="D49" s="386">
        <f t="shared" si="7"/>
        <v>0</v>
      </c>
      <c r="E49" s="387">
        <f t="shared" si="8"/>
        <v>1</v>
      </c>
      <c r="F49" s="288">
        <v>1.03</v>
      </c>
      <c r="G49" s="716">
        <v>1.03</v>
      </c>
      <c r="H49" s="196">
        <f t="shared" si="9"/>
        <v>0</v>
      </c>
      <c r="I49" s="253">
        <f t="shared" si="10"/>
        <v>-0.30000000000000004</v>
      </c>
      <c r="J49" s="289">
        <f t="shared" si="11"/>
        <v>0.70873786407766992</v>
      </c>
      <c r="K49" s="105">
        <v>0.93</v>
      </c>
      <c r="L49" s="455">
        <f t="shared" si="12"/>
        <v>-0.20000000000000007</v>
      </c>
      <c r="M49" s="456">
        <f t="shared" si="13"/>
        <v>0.78494623655913975</v>
      </c>
    </row>
    <row r="50" spans="1:14" s="98" customFormat="1" ht="15" customHeight="1">
      <c r="A50" s="500" t="s">
        <v>40</v>
      </c>
      <c r="B50" s="81">
        <v>0</v>
      </c>
      <c r="C50" s="717">
        <v>0</v>
      </c>
      <c r="D50" s="389">
        <f t="shared" si="7"/>
        <v>0</v>
      </c>
      <c r="E50" s="390" t="e">
        <f t="shared" si="8"/>
        <v>#DIV/0!</v>
      </c>
      <c r="F50" s="292">
        <v>0</v>
      </c>
      <c r="G50" s="718">
        <v>0</v>
      </c>
      <c r="H50" s="200">
        <f t="shared" si="9"/>
        <v>0</v>
      </c>
      <c r="I50" s="254">
        <f t="shared" si="10"/>
        <v>0</v>
      </c>
      <c r="J50" s="293" t="e">
        <f t="shared" si="11"/>
        <v>#DIV/0!</v>
      </c>
      <c r="K50" s="106">
        <v>0</v>
      </c>
      <c r="L50" s="250">
        <f t="shared" si="12"/>
        <v>0</v>
      </c>
      <c r="M50" s="457" t="e">
        <f t="shared" si="13"/>
        <v>#DIV/0!</v>
      </c>
    </row>
    <row r="51" spans="1:14" ht="15" customHeight="1">
      <c r="A51" s="112" t="s">
        <v>26</v>
      </c>
      <c r="B51" s="113">
        <v>0.03</v>
      </c>
      <c r="C51" s="711">
        <v>0.03</v>
      </c>
      <c r="D51" s="380">
        <f t="shared" si="7"/>
        <v>0</v>
      </c>
      <c r="E51" s="381">
        <f t="shared" si="8"/>
        <v>1</v>
      </c>
      <c r="F51" s="285">
        <v>0.04</v>
      </c>
      <c r="G51" s="712">
        <v>0.04</v>
      </c>
      <c r="H51" s="256">
        <f t="shared" si="9"/>
        <v>0</v>
      </c>
      <c r="I51" s="252">
        <f t="shared" si="10"/>
        <v>-1.0000000000000002E-2</v>
      </c>
      <c r="J51" s="284">
        <f t="shared" si="11"/>
        <v>0.75</v>
      </c>
      <c r="K51" s="114">
        <v>0.03</v>
      </c>
      <c r="L51" s="396">
        <f t="shared" si="12"/>
        <v>0</v>
      </c>
      <c r="M51" s="397">
        <f t="shared" si="13"/>
        <v>1</v>
      </c>
      <c r="N51" s="102"/>
    </row>
    <row r="52" spans="1:14" s="632" customFormat="1" ht="15" customHeight="1">
      <c r="A52" s="688" t="s">
        <v>102</v>
      </c>
      <c r="B52" s="673">
        <f>B35-B51</f>
        <v>186.8</v>
      </c>
      <c r="C52" s="724">
        <v>185.9</v>
      </c>
      <c r="D52" s="675">
        <f t="shared" si="7"/>
        <v>0.90000000000000568</v>
      </c>
      <c r="E52" s="660">
        <f t="shared" si="8"/>
        <v>1.0048413125336202</v>
      </c>
      <c r="F52" s="676">
        <f>F35-F51</f>
        <v>196.15</v>
      </c>
      <c r="G52" s="725">
        <v>195.75</v>
      </c>
      <c r="H52" s="678">
        <f t="shared" si="9"/>
        <v>0.40000000000000568</v>
      </c>
      <c r="I52" s="677">
        <f t="shared" si="10"/>
        <v>-9.3499999999999943</v>
      </c>
      <c r="J52" s="662">
        <f t="shared" si="11"/>
        <v>0.95233239867448383</v>
      </c>
      <c r="K52" s="689">
        <f>K35-K51</f>
        <v>163.58000000000001</v>
      </c>
      <c r="L52" s="679">
        <f t="shared" si="12"/>
        <v>23.22</v>
      </c>
      <c r="M52" s="664">
        <f t="shared" si="13"/>
        <v>1.1419488935077637</v>
      </c>
    </row>
    <row r="53" spans="1:14" s="657" customFormat="1" ht="15" customHeight="1">
      <c r="A53" s="690" t="s">
        <v>103</v>
      </c>
      <c r="B53" s="659">
        <f>B51/B35</f>
        <v>1.6057378365358881E-4</v>
      </c>
      <c r="C53" s="726">
        <v>1.6135104609261549E-4</v>
      </c>
      <c r="D53" s="660">
        <f t="shared" si="7"/>
        <v>-7.772624390266832E-7</v>
      </c>
      <c r="E53" s="660">
        <f t="shared" si="8"/>
        <v>0.99518278649039227</v>
      </c>
      <c r="F53" s="681">
        <f>F51/F35</f>
        <v>2.038839900096845E-4</v>
      </c>
      <c r="G53" s="727">
        <v>2.0430052607385465E-4</v>
      </c>
      <c r="H53" s="662">
        <f t="shared" si="9"/>
        <v>-4.1653606417014913E-7</v>
      </c>
      <c r="I53" s="661">
        <f t="shared" si="10"/>
        <v>-4.3310206356095694E-5</v>
      </c>
      <c r="J53" s="662">
        <f t="shared" si="11"/>
        <v>0.78757426537493969</v>
      </c>
      <c r="K53" s="691">
        <f>K51/K35</f>
        <v>1.8336287512988201E-4</v>
      </c>
      <c r="L53" s="663">
        <f t="shared" si="12"/>
        <v>-2.2789091476293203E-5</v>
      </c>
      <c r="M53" s="664">
        <f t="shared" si="13"/>
        <v>0.87571589145212225</v>
      </c>
    </row>
    <row r="54" spans="1:14" s="102" customFormat="1" ht="15" customHeight="1">
      <c r="A54" s="112" t="s">
        <v>32</v>
      </c>
      <c r="B54" s="113">
        <v>34.79</v>
      </c>
      <c r="C54" s="711">
        <v>33.89</v>
      </c>
      <c r="D54" s="380">
        <f t="shared" si="7"/>
        <v>0.89999999999999858</v>
      </c>
      <c r="E54" s="381">
        <f t="shared" si="8"/>
        <v>1.0265565063440543</v>
      </c>
      <c r="F54" s="113">
        <v>34.64</v>
      </c>
      <c r="G54" s="712">
        <v>34.340000000000003</v>
      </c>
      <c r="H54" s="256">
        <f t="shared" si="9"/>
        <v>0.29999999999999716</v>
      </c>
      <c r="I54" s="252">
        <f t="shared" si="10"/>
        <v>0.14999999999999858</v>
      </c>
      <c r="J54" s="284">
        <f t="shared" si="11"/>
        <v>1.0043302540415704</v>
      </c>
      <c r="K54" s="285">
        <v>31.25</v>
      </c>
      <c r="L54" s="396">
        <f t="shared" si="12"/>
        <v>3.5399999999999991</v>
      </c>
      <c r="M54" s="397">
        <f t="shared" si="13"/>
        <v>1.11328</v>
      </c>
    </row>
    <row r="55" spans="1:14" s="3" customFormat="1" ht="15" customHeight="1">
      <c r="A55" s="28" t="s">
        <v>33</v>
      </c>
      <c r="B55" s="99">
        <v>9.56</v>
      </c>
      <c r="C55" s="715">
        <v>9.16</v>
      </c>
      <c r="D55" s="386">
        <f t="shared" si="7"/>
        <v>0.40000000000000036</v>
      </c>
      <c r="E55" s="387">
        <f t="shared" si="8"/>
        <v>1.0436681222707425</v>
      </c>
      <c r="F55" s="99">
        <v>8.52</v>
      </c>
      <c r="G55" s="716">
        <v>8.2200000000000006</v>
      </c>
      <c r="H55" s="196">
        <f t="shared" si="9"/>
        <v>0.29999999999999893</v>
      </c>
      <c r="I55" s="253">
        <f t="shared" si="10"/>
        <v>1.0400000000000009</v>
      </c>
      <c r="J55" s="289">
        <f t="shared" si="11"/>
        <v>1.1220657276995307</v>
      </c>
      <c r="K55" s="288">
        <v>9</v>
      </c>
      <c r="L55" s="455">
        <f t="shared" si="12"/>
        <v>0.5600000000000005</v>
      </c>
      <c r="M55" s="456">
        <f t="shared" si="13"/>
        <v>1.0622222222222222</v>
      </c>
    </row>
    <row r="56" spans="1:14" s="98" customFormat="1" ht="15" customHeight="1">
      <c r="A56" s="28" t="s">
        <v>35</v>
      </c>
      <c r="B56" s="99">
        <v>24.31</v>
      </c>
      <c r="C56" s="715">
        <v>23.81</v>
      </c>
      <c r="D56" s="386">
        <f t="shared" si="7"/>
        <v>0.5</v>
      </c>
      <c r="E56" s="387">
        <f t="shared" si="8"/>
        <v>1.0209995800083997</v>
      </c>
      <c r="F56" s="99">
        <v>24.66</v>
      </c>
      <c r="G56" s="716">
        <v>24.66</v>
      </c>
      <c r="H56" s="196">
        <f t="shared" si="9"/>
        <v>0</v>
      </c>
      <c r="I56" s="253">
        <f t="shared" si="10"/>
        <v>-0.35000000000000142</v>
      </c>
      <c r="J56" s="289">
        <f t="shared" si="11"/>
        <v>0.98580697485806967</v>
      </c>
      <c r="K56" s="288">
        <v>21.19</v>
      </c>
      <c r="L56" s="455">
        <f t="shared" si="12"/>
        <v>3.1199999999999974</v>
      </c>
      <c r="M56" s="456">
        <f t="shared" si="13"/>
        <v>1.1472392638036808</v>
      </c>
    </row>
    <row r="57" spans="1:14" s="627" customFormat="1" ht="15" customHeight="1">
      <c r="A57" s="665" t="s">
        <v>98</v>
      </c>
      <c r="B57" s="682">
        <f>B54-B55-B56</f>
        <v>0.91999999999999815</v>
      </c>
      <c r="C57" s="683">
        <v>0.92000000000000171</v>
      </c>
      <c r="D57" s="684">
        <f t="shared" si="7"/>
        <v>-3.5527136788005009E-15</v>
      </c>
      <c r="E57" s="667">
        <f t="shared" si="8"/>
        <v>0.99999999999999611</v>
      </c>
      <c r="F57" s="682">
        <f>F54-F55-F56</f>
        <v>1.4600000000000009</v>
      </c>
      <c r="G57" s="685">
        <v>1.4600000000000044</v>
      </c>
      <c r="H57" s="686">
        <f t="shared" si="9"/>
        <v>-3.5527136788005009E-15</v>
      </c>
      <c r="I57" s="685">
        <f t="shared" si="10"/>
        <v>-0.5400000000000027</v>
      </c>
      <c r="J57" s="669">
        <f t="shared" si="11"/>
        <v>0.63013698630136827</v>
      </c>
      <c r="K57" s="682">
        <f>K54-K55-K56</f>
        <v>1.0599999999999987</v>
      </c>
      <c r="L57" s="687">
        <f t="shared" si="12"/>
        <v>-0.14000000000000057</v>
      </c>
      <c r="M57" s="672">
        <f t="shared" si="13"/>
        <v>0.86792452830188604</v>
      </c>
    </row>
    <row r="58" spans="1:14">
      <c r="J58"/>
    </row>
    <row r="59" spans="1:14" ht="15.6">
      <c r="A59" s="495" t="s">
        <v>402</v>
      </c>
      <c r="J59"/>
    </row>
    <row r="60" spans="1:14">
      <c r="A60" s="496"/>
      <c r="B60" s="21"/>
      <c r="C60" s="21"/>
      <c r="D60" s="21"/>
      <c r="E60" s="21"/>
      <c r="F60" s="21"/>
      <c r="G60" s="21"/>
      <c r="H60" s="21"/>
      <c r="I60" s="21"/>
      <c r="J60" s="21"/>
      <c r="K60" s="128"/>
      <c r="L60" s="21"/>
      <c r="M60" s="21"/>
    </row>
    <row r="61" spans="1:14" s="193" customFormat="1" ht="46.2">
      <c r="A61" s="497" t="s">
        <v>88</v>
      </c>
      <c r="B61" s="334" t="s">
        <v>416</v>
      </c>
      <c r="C61" s="374" t="s">
        <v>434</v>
      </c>
      <c r="D61" s="375" t="s">
        <v>370</v>
      </c>
      <c r="E61" s="376" t="s">
        <v>371</v>
      </c>
      <c r="F61" s="334" t="s">
        <v>417</v>
      </c>
      <c r="G61" s="120" t="s">
        <v>435</v>
      </c>
      <c r="H61" s="255" t="s">
        <v>436</v>
      </c>
      <c r="I61" s="371" t="s">
        <v>256</v>
      </c>
      <c r="J61" s="121" t="s">
        <v>257</v>
      </c>
      <c r="K61" s="339" t="s">
        <v>195</v>
      </c>
      <c r="L61" s="391" t="s">
        <v>196</v>
      </c>
      <c r="M61" s="403" t="s">
        <v>197</v>
      </c>
    </row>
    <row r="62" spans="1:14">
      <c r="A62" s="498"/>
      <c r="B62" s="335" t="s">
        <v>16</v>
      </c>
      <c r="C62" s="20" t="s">
        <v>16</v>
      </c>
      <c r="D62" s="377" t="s">
        <v>16</v>
      </c>
      <c r="E62" s="378" t="s">
        <v>1</v>
      </c>
      <c r="F62" s="335" t="s">
        <v>16</v>
      </c>
      <c r="G62" s="27" t="s">
        <v>16</v>
      </c>
      <c r="H62" s="6" t="s">
        <v>16</v>
      </c>
      <c r="I62" s="27" t="s">
        <v>16</v>
      </c>
      <c r="J62" s="6" t="s">
        <v>1</v>
      </c>
      <c r="K62" s="340" t="s">
        <v>16</v>
      </c>
      <c r="L62" s="16" t="s">
        <v>16</v>
      </c>
      <c r="M62" s="404" t="s">
        <v>1</v>
      </c>
    </row>
    <row r="63" spans="1:14" ht="15" customHeight="1">
      <c r="A63" s="112" t="s">
        <v>17</v>
      </c>
      <c r="B63" s="108">
        <v>178.95</v>
      </c>
      <c r="C63" s="709">
        <v>178.05</v>
      </c>
      <c r="D63" s="459">
        <f>B63-C63</f>
        <v>0.89999999999997726</v>
      </c>
      <c r="E63" s="460">
        <f>B63/C63</f>
        <v>1.0050547598989046</v>
      </c>
      <c r="F63" s="283">
        <v>175.68</v>
      </c>
      <c r="G63" s="710">
        <v>175.63</v>
      </c>
      <c r="H63" s="286">
        <f>F63-G63</f>
        <v>5.0000000000011369E-2</v>
      </c>
      <c r="I63" s="251">
        <f>B63-F63</f>
        <v>3.2699999999999818</v>
      </c>
      <c r="J63" s="287">
        <f>B63/F63</f>
        <v>1.018613387978142</v>
      </c>
      <c r="K63" s="109">
        <v>182.43</v>
      </c>
      <c r="L63" s="396">
        <f t="shared" ref="L63:L85" si="14">B63-K63</f>
        <v>-3.4800000000000182</v>
      </c>
      <c r="M63" s="397">
        <f t="shared" ref="M63:M85" si="15">B63/K63</f>
        <v>0.9809241901003124</v>
      </c>
      <c r="N63" s="103"/>
    </row>
    <row r="64" spans="1:14" ht="15" customHeight="1">
      <c r="A64" s="112" t="s">
        <v>18</v>
      </c>
      <c r="B64" s="113">
        <v>3.53</v>
      </c>
      <c r="C64" s="711">
        <v>3.53</v>
      </c>
      <c r="D64" s="380">
        <f t="shared" ref="D64:D85" si="16">B64-C64</f>
        <v>0</v>
      </c>
      <c r="E64" s="381">
        <f t="shared" ref="E64:E85" si="17">B64/C64</f>
        <v>1</v>
      </c>
      <c r="F64" s="285">
        <v>3.39</v>
      </c>
      <c r="G64" s="712">
        <v>3.52</v>
      </c>
      <c r="H64" s="256">
        <f t="shared" ref="H64:H85" si="18">F64-G64</f>
        <v>-0.12999999999999989</v>
      </c>
      <c r="I64" s="252">
        <f t="shared" ref="I64:I85" si="19">B64-F64</f>
        <v>0.13999999999999968</v>
      </c>
      <c r="J64" s="284">
        <f t="shared" ref="J64:J85" si="20">B64/F64</f>
        <v>1.0412979351032448</v>
      </c>
      <c r="K64" s="114">
        <v>3.93</v>
      </c>
      <c r="L64" s="396">
        <f t="shared" si="14"/>
        <v>-0.40000000000000036</v>
      </c>
      <c r="M64" s="397">
        <f t="shared" si="15"/>
        <v>0.89821882951653931</v>
      </c>
      <c r="N64" s="103"/>
    </row>
    <row r="65" spans="1:14" ht="15" customHeight="1">
      <c r="A65" s="499" t="s">
        <v>19</v>
      </c>
      <c r="B65" s="366">
        <v>175.42</v>
      </c>
      <c r="C65" s="713">
        <v>174.52</v>
      </c>
      <c r="D65" s="383">
        <f t="shared" si="16"/>
        <v>0.89999999999997726</v>
      </c>
      <c r="E65" s="384">
        <f t="shared" si="17"/>
        <v>1.0051570020628007</v>
      </c>
      <c r="F65" s="493">
        <v>172.3</v>
      </c>
      <c r="G65" s="714">
        <v>172.11</v>
      </c>
      <c r="H65" s="368">
        <f t="shared" si="18"/>
        <v>0.18999999999999773</v>
      </c>
      <c r="I65" s="367">
        <f t="shared" si="19"/>
        <v>3.1199999999999761</v>
      </c>
      <c r="J65" s="369">
        <f t="shared" si="20"/>
        <v>1.0181079512478235</v>
      </c>
      <c r="K65" s="426">
        <v>178.5</v>
      </c>
      <c r="L65" s="398">
        <f t="shared" si="14"/>
        <v>-3.0800000000000125</v>
      </c>
      <c r="M65" s="399">
        <f t="shared" si="15"/>
        <v>0.98274509803921561</v>
      </c>
      <c r="N65" s="103"/>
    </row>
    <row r="66" spans="1:14" ht="15" customHeight="1">
      <c r="A66" s="112" t="s">
        <v>20</v>
      </c>
      <c r="B66" s="113">
        <v>2.0499999999999998</v>
      </c>
      <c r="C66" s="711">
        <v>2.0499999999999998</v>
      </c>
      <c r="D66" s="380">
        <f t="shared" si="16"/>
        <v>0</v>
      </c>
      <c r="E66" s="381">
        <f t="shared" si="17"/>
        <v>1</v>
      </c>
      <c r="F66" s="285">
        <v>2.46</v>
      </c>
      <c r="G66" s="712">
        <v>2.5099999999999998</v>
      </c>
      <c r="H66" s="256">
        <f t="shared" si="18"/>
        <v>-4.9999999999999822E-2</v>
      </c>
      <c r="I66" s="252">
        <f t="shared" si="19"/>
        <v>-0.41000000000000014</v>
      </c>
      <c r="J66" s="284">
        <f t="shared" si="20"/>
        <v>0.83333333333333326</v>
      </c>
      <c r="K66" s="114">
        <v>7.92</v>
      </c>
      <c r="L66" s="396">
        <f t="shared" si="14"/>
        <v>-5.87</v>
      </c>
      <c r="M66" s="397">
        <f t="shared" si="15"/>
        <v>0.25883838383838381</v>
      </c>
      <c r="N66" s="102"/>
    </row>
    <row r="67" spans="1:14" s="3" customFormat="1" ht="15" customHeight="1">
      <c r="A67" s="28" t="s">
        <v>21</v>
      </c>
      <c r="B67" s="99">
        <v>0.01</v>
      </c>
      <c r="C67" s="715">
        <v>0.01</v>
      </c>
      <c r="D67" s="386">
        <f t="shared" si="16"/>
        <v>0</v>
      </c>
      <c r="E67" s="387">
        <f t="shared" si="17"/>
        <v>1</v>
      </c>
      <c r="F67" s="288">
        <v>0.01</v>
      </c>
      <c r="G67" s="716">
        <v>0.01</v>
      </c>
      <c r="H67" s="196">
        <f t="shared" si="18"/>
        <v>0</v>
      </c>
      <c r="I67" s="253">
        <f t="shared" si="19"/>
        <v>0</v>
      </c>
      <c r="J67" s="289">
        <f t="shared" si="20"/>
        <v>1</v>
      </c>
      <c r="K67" s="105">
        <v>0.01</v>
      </c>
      <c r="L67" s="455">
        <f t="shared" si="14"/>
        <v>0</v>
      </c>
      <c r="M67" s="456">
        <f t="shared" si="15"/>
        <v>1</v>
      </c>
    </row>
    <row r="68" spans="1:14" s="3" customFormat="1" ht="15" customHeight="1">
      <c r="A68" s="28" t="s">
        <v>22</v>
      </c>
      <c r="B68" s="99">
        <v>0</v>
      </c>
      <c r="C68" s="715">
        <v>0</v>
      </c>
      <c r="D68" s="386">
        <f t="shared" si="16"/>
        <v>0</v>
      </c>
      <c r="E68" s="387" t="e">
        <f t="shared" si="17"/>
        <v>#DIV/0!</v>
      </c>
      <c r="F68" s="288">
        <v>0</v>
      </c>
      <c r="G68" s="716">
        <v>0</v>
      </c>
      <c r="H68" s="196">
        <f t="shared" si="18"/>
        <v>0</v>
      </c>
      <c r="I68" s="253">
        <f t="shared" si="19"/>
        <v>0</v>
      </c>
      <c r="J68" s="289" t="e">
        <f t="shared" si="20"/>
        <v>#DIV/0!</v>
      </c>
      <c r="K68" s="105">
        <v>0</v>
      </c>
      <c r="L68" s="455">
        <f t="shared" si="14"/>
        <v>0</v>
      </c>
      <c r="M68" s="456" t="e">
        <f t="shared" si="15"/>
        <v>#DIV/0!</v>
      </c>
    </row>
    <row r="69" spans="1:14" s="3" customFormat="1" ht="15" customHeight="1">
      <c r="A69" s="28" t="s">
        <v>25</v>
      </c>
      <c r="B69" s="99">
        <v>0.85</v>
      </c>
      <c r="C69" s="715">
        <v>0.85</v>
      </c>
      <c r="D69" s="386">
        <f t="shared" si="16"/>
        <v>0</v>
      </c>
      <c r="E69" s="387">
        <f t="shared" si="17"/>
        <v>1</v>
      </c>
      <c r="F69" s="288">
        <v>1.1000000000000001</v>
      </c>
      <c r="G69" s="716">
        <v>1.1000000000000001</v>
      </c>
      <c r="H69" s="196">
        <f t="shared" si="18"/>
        <v>0</v>
      </c>
      <c r="I69" s="253">
        <f t="shared" si="19"/>
        <v>-0.25000000000000011</v>
      </c>
      <c r="J69" s="289">
        <f t="shared" si="20"/>
        <v>0.7727272727272726</v>
      </c>
      <c r="K69" s="105">
        <v>3.97</v>
      </c>
      <c r="L69" s="455">
        <f t="shared" si="14"/>
        <v>-3.12</v>
      </c>
      <c r="M69" s="456">
        <f t="shared" si="15"/>
        <v>0.2141057934508816</v>
      </c>
    </row>
    <row r="70" spans="1:14" s="3" customFormat="1" ht="15" customHeight="1">
      <c r="A70" s="500" t="s">
        <v>23</v>
      </c>
      <c r="B70" s="81">
        <v>0.86</v>
      </c>
      <c r="C70" s="717">
        <v>0.86</v>
      </c>
      <c r="D70" s="389">
        <f t="shared" si="16"/>
        <v>0</v>
      </c>
      <c r="E70" s="390">
        <f t="shared" si="17"/>
        <v>1</v>
      </c>
      <c r="F70" s="292">
        <v>1.0900000000000001</v>
      </c>
      <c r="G70" s="718">
        <v>1.0900000000000001</v>
      </c>
      <c r="H70" s="200">
        <f t="shared" si="18"/>
        <v>0</v>
      </c>
      <c r="I70" s="254">
        <f t="shared" si="19"/>
        <v>-0.23000000000000009</v>
      </c>
      <c r="J70" s="293">
        <f t="shared" si="20"/>
        <v>0.78899082568807333</v>
      </c>
      <c r="K70" s="106">
        <v>1.55</v>
      </c>
      <c r="L70" s="250">
        <f t="shared" si="14"/>
        <v>-0.69000000000000006</v>
      </c>
      <c r="M70" s="457">
        <f t="shared" si="15"/>
        <v>0.55483870967741933</v>
      </c>
    </row>
    <row r="71" spans="1:14" ht="15" customHeight="1">
      <c r="A71" s="112" t="s">
        <v>24</v>
      </c>
      <c r="B71" s="113">
        <v>130.30000000000001</v>
      </c>
      <c r="C71" s="711">
        <v>129.4</v>
      </c>
      <c r="D71" s="380">
        <f t="shared" si="16"/>
        <v>0.90000000000000568</v>
      </c>
      <c r="E71" s="381">
        <f t="shared" si="17"/>
        <v>1.0069551777434314</v>
      </c>
      <c r="F71" s="285">
        <v>124.79</v>
      </c>
      <c r="G71" s="712">
        <v>124.74</v>
      </c>
      <c r="H71" s="256">
        <f t="shared" si="18"/>
        <v>5.0000000000011369E-2</v>
      </c>
      <c r="I71" s="252">
        <f t="shared" si="19"/>
        <v>5.5100000000000051</v>
      </c>
      <c r="J71" s="284">
        <f t="shared" si="20"/>
        <v>1.0441541790207549</v>
      </c>
      <c r="K71" s="114">
        <v>124.01</v>
      </c>
      <c r="L71" s="396">
        <f t="shared" si="14"/>
        <v>6.2900000000000063</v>
      </c>
      <c r="M71" s="397">
        <f t="shared" si="15"/>
        <v>1.0507217159906459</v>
      </c>
      <c r="N71" s="102"/>
    </row>
    <row r="72" spans="1:14" s="3" customFormat="1" ht="15" customHeight="1">
      <c r="A72" s="483" t="s">
        <v>55</v>
      </c>
      <c r="B72" s="99">
        <v>15.61</v>
      </c>
      <c r="C72" s="715">
        <v>14.61</v>
      </c>
      <c r="D72" s="386">
        <f t="shared" si="16"/>
        <v>1</v>
      </c>
      <c r="E72" s="387">
        <f t="shared" si="17"/>
        <v>1.0684462696783026</v>
      </c>
      <c r="F72" s="288">
        <v>13.68</v>
      </c>
      <c r="G72" s="716">
        <v>13.63</v>
      </c>
      <c r="H72" s="196">
        <f t="shared" si="18"/>
        <v>4.9999999999998934E-2</v>
      </c>
      <c r="I72" s="253">
        <f t="shared" si="19"/>
        <v>1.9299999999999997</v>
      </c>
      <c r="J72" s="289">
        <f t="shared" si="20"/>
        <v>1.1410818713450293</v>
      </c>
      <c r="K72" s="105">
        <v>14.24</v>
      </c>
      <c r="L72" s="455">
        <f t="shared" si="14"/>
        <v>1.3699999999999992</v>
      </c>
      <c r="M72" s="456">
        <f t="shared" si="15"/>
        <v>1.0962078651685392</v>
      </c>
    </row>
    <row r="73" spans="1:14" s="3" customFormat="1" ht="15" customHeight="1">
      <c r="A73" s="483" t="s">
        <v>36</v>
      </c>
      <c r="B73" s="99">
        <v>16.72</v>
      </c>
      <c r="C73" s="715">
        <v>16.72</v>
      </c>
      <c r="D73" s="386">
        <f t="shared" si="16"/>
        <v>0</v>
      </c>
      <c r="E73" s="387">
        <f t="shared" si="17"/>
        <v>1</v>
      </c>
      <c r="F73" s="288">
        <v>16.87</v>
      </c>
      <c r="G73" s="716">
        <v>16.87</v>
      </c>
      <c r="H73" s="196">
        <f t="shared" si="18"/>
        <v>0</v>
      </c>
      <c r="I73" s="253">
        <f t="shared" si="19"/>
        <v>-0.15000000000000213</v>
      </c>
      <c r="J73" s="289">
        <f t="shared" si="20"/>
        <v>0.99110847658565493</v>
      </c>
      <c r="K73" s="105">
        <v>17.059999999999999</v>
      </c>
      <c r="L73" s="455">
        <f t="shared" si="14"/>
        <v>-0.33999999999999986</v>
      </c>
      <c r="M73" s="456">
        <f t="shared" si="15"/>
        <v>0.98007033997655335</v>
      </c>
    </row>
    <row r="74" spans="1:14" s="3" customFormat="1" ht="15" customHeight="1">
      <c r="A74" s="28" t="s">
        <v>37</v>
      </c>
      <c r="B74" s="99">
        <v>16.2</v>
      </c>
      <c r="C74" s="715">
        <v>16.2</v>
      </c>
      <c r="D74" s="386">
        <f t="shared" si="16"/>
        <v>0</v>
      </c>
      <c r="E74" s="387">
        <f t="shared" si="17"/>
        <v>1</v>
      </c>
      <c r="F74" s="288">
        <v>15.65</v>
      </c>
      <c r="G74" s="716">
        <v>15.65</v>
      </c>
      <c r="H74" s="196">
        <f t="shared" si="18"/>
        <v>0</v>
      </c>
      <c r="I74" s="253">
        <f t="shared" si="19"/>
        <v>0.54999999999999893</v>
      </c>
      <c r="J74" s="289">
        <f t="shared" si="20"/>
        <v>1.035143769968051</v>
      </c>
      <c r="K74" s="105">
        <v>14.95</v>
      </c>
      <c r="L74" s="455">
        <f t="shared" si="14"/>
        <v>1.25</v>
      </c>
      <c r="M74" s="456">
        <f t="shared" si="15"/>
        <v>1.0836120401337792</v>
      </c>
    </row>
    <row r="75" spans="1:14" s="3" customFormat="1" ht="15" customHeight="1">
      <c r="A75" s="28" t="s">
        <v>38</v>
      </c>
      <c r="B75" s="99">
        <v>37.28</v>
      </c>
      <c r="C75" s="715">
        <v>37.380000000000003</v>
      </c>
      <c r="D75" s="386">
        <f t="shared" si="16"/>
        <v>-0.10000000000000142</v>
      </c>
      <c r="E75" s="387">
        <f t="shared" si="17"/>
        <v>0.99732477260567143</v>
      </c>
      <c r="F75" s="288">
        <v>35.68</v>
      </c>
      <c r="G75" s="716">
        <v>35.68</v>
      </c>
      <c r="H75" s="196">
        <f t="shared" si="18"/>
        <v>0</v>
      </c>
      <c r="I75" s="253">
        <f t="shared" si="19"/>
        <v>1.6000000000000014</v>
      </c>
      <c r="J75" s="289">
        <f t="shared" si="20"/>
        <v>1.0448430493273544</v>
      </c>
      <c r="K75" s="105">
        <v>32.79</v>
      </c>
      <c r="L75" s="455">
        <f t="shared" si="14"/>
        <v>4.490000000000002</v>
      </c>
      <c r="M75" s="456">
        <f t="shared" si="15"/>
        <v>1.1369319914608114</v>
      </c>
    </row>
    <row r="76" spans="1:14" s="3" customFormat="1" ht="15" customHeight="1">
      <c r="A76" s="28" t="s">
        <v>39</v>
      </c>
      <c r="B76" s="99">
        <v>14.51</v>
      </c>
      <c r="C76" s="715">
        <v>14.51</v>
      </c>
      <c r="D76" s="386">
        <f t="shared" si="16"/>
        <v>0</v>
      </c>
      <c r="E76" s="387">
        <f t="shared" si="17"/>
        <v>1</v>
      </c>
      <c r="F76" s="288">
        <v>14.71</v>
      </c>
      <c r="G76" s="716">
        <v>14.71</v>
      </c>
      <c r="H76" s="196">
        <f t="shared" si="18"/>
        <v>0</v>
      </c>
      <c r="I76" s="253">
        <f t="shared" si="19"/>
        <v>-0.20000000000000107</v>
      </c>
      <c r="J76" s="289">
        <f t="shared" si="20"/>
        <v>0.98640380693405838</v>
      </c>
      <c r="K76" s="105">
        <v>14.79</v>
      </c>
      <c r="L76" s="455">
        <f t="shared" si="14"/>
        <v>-0.27999999999999936</v>
      </c>
      <c r="M76" s="456">
        <f t="shared" si="15"/>
        <v>0.98106828938471946</v>
      </c>
    </row>
    <row r="77" spans="1:14" s="98" customFormat="1" ht="15" customHeight="1">
      <c r="A77" s="28" t="s">
        <v>30</v>
      </c>
      <c r="B77" s="99">
        <v>15.12</v>
      </c>
      <c r="C77" s="715">
        <v>15.12</v>
      </c>
      <c r="D77" s="386">
        <f t="shared" si="16"/>
        <v>0</v>
      </c>
      <c r="E77" s="387">
        <f t="shared" si="17"/>
        <v>1</v>
      </c>
      <c r="F77" s="288">
        <v>13.62</v>
      </c>
      <c r="G77" s="716">
        <v>13.62</v>
      </c>
      <c r="H77" s="196">
        <f t="shared" si="18"/>
        <v>0</v>
      </c>
      <c r="I77" s="253">
        <f t="shared" si="19"/>
        <v>1.5</v>
      </c>
      <c r="J77" s="289">
        <f t="shared" si="20"/>
        <v>1.1101321585903083</v>
      </c>
      <c r="K77" s="105">
        <v>15.2</v>
      </c>
      <c r="L77" s="455">
        <f t="shared" si="14"/>
        <v>-8.0000000000000071E-2</v>
      </c>
      <c r="M77" s="456">
        <f t="shared" si="15"/>
        <v>0.99473684210526314</v>
      </c>
    </row>
    <row r="78" spans="1:14" s="98" customFormat="1" ht="15" customHeight="1">
      <c r="A78" s="500" t="s">
        <v>40</v>
      </c>
      <c r="B78" s="81">
        <v>10.27</v>
      </c>
      <c r="C78" s="717">
        <v>10.27</v>
      </c>
      <c r="D78" s="389">
        <f t="shared" si="16"/>
        <v>0</v>
      </c>
      <c r="E78" s="390">
        <f t="shared" si="17"/>
        <v>1</v>
      </c>
      <c r="F78" s="292">
        <v>9.89</v>
      </c>
      <c r="G78" s="718">
        <v>9.89</v>
      </c>
      <c r="H78" s="200">
        <f t="shared" si="18"/>
        <v>0</v>
      </c>
      <c r="I78" s="254">
        <f t="shared" si="19"/>
        <v>0.37999999999999901</v>
      </c>
      <c r="J78" s="293">
        <f t="shared" si="20"/>
        <v>1.0384226491405459</v>
      </c>
      <c r="K78" s="106">
        <v>10.19</v>
      </c>
      <c r="L78" s="250">
        <f t="shared" si="14"/>
        <v>8.0000000000000071E-2</v>
      </c>
      <c r="M78" s="457">
        <f t="shared" si="15"/>
        <v>1.0078508341511285</v>
      </c>
    </row>
    <row r="79" spans="1:14" ht="15" customHeight="1">
      <c r="A79" s="112" t="s">
        <v>26</v>
      </c>
      <c r="B79" s="113">
        <v>12</v>
      </c>
      <c r="C79" s="711">
        <v>12</v>
      </c>
      <c r="D79" s="380">
        <f t="shared" si="16"/>
        <v>0</v>
      </c>
      <c r="E79" s="381">
        <f t="shared" si="17"/>
        <v>1</v>
      </c>
      <c r="F79" s="285">
        <v>13.85</v>
      </c>
      <c r="G79" s="712">
        <v>13.85</v>
      </c>
      <c r="H79" s="256">
        <f t="shared" si="18"/>
        <v>0</v>
      </c>
      <c r="I79" s="252">
        <f t="shared" si="19"/>
        <v>-1.8499999999999996</v>
      </c>
      <c r="J79" s="284">
        <f t="shared" si="20"/>
        <v>0.86642599277978338</v>
      </c>
      <c r="K79" s="114">
        <v>17.5</v>
      </c>
      <c r="L79" s="396">
        <f t="shared" si="14"/>
        <v>-5.5</v>
      </c>
      <c r="M79" s="397">
        <f t="shared" si="15"/>
        <v>0.68571428571428572</v>
      </c>
      <c r="N79" s="102"/>
    </row>
    <row r="80" spans="1:14" s="632" customFormat="1" ht="15" customHeight="1">
      <c r="A80" s="688" t="s">
        <v>102</v>
      </c>
      <c r="B80" s="673">
        <f>B63-B79</f>
        <v>166.95</v>
      </c>
      <c r="C80" s="724">
        <v>166.05</v>
      </c>
      <c r="D80" s="675">
        <f t="shared" si="16"/>
        <v>0.89999999999997726</v>
      </c>
      <c r="E80" s="660">
        <f t="shared" si="17"/>
        <v>1.0054200542005418</v>
      </c>
      <c r="F80" s="676">
        <f>F63-F79</f>
        <v>161.83000000000001</v>
      </c>
      <c r="G80" s="725">
        <v>161.78</v>
      </c>
      <c r="H80" s="678">
        <f t="shared" si="18"/>
        <v>5.0000000000011369E-2</v>
      </c>
      <c r="I80" s="677">
        <f t="shared" si="19"/>
        <v>5.1199999999999761</v>
      </c>
      <c r="J80" s="662">
        <f t="shared" si="20"/>
        <v>1.0316381387876166</v>
      </c>
      <c r="K80" s="689">
        <f>K63-K79</f>
        <v>164.93</v>
      </c>
      <c r="L80" s="679">
        <f t="shared" si="14"/>
        <v>2.0199999999999818</v>
      </c>
      <c r="M80" s="664">
        <f t="shared" si="15"/>
        <v>1.0122476202025101</v>
      </c>
    </row>
    <row r="81" spans="1:14" s="657" customFormat="1" ht="15" customHeight="1">
      <c r="A81" s="690" t="s">
        <v>103</v>
      </c>
      <c r="B81" s="659">
        <f>B79/B63</f>
        <v>6.7057837384744343E-2</v>
      </c>
      <c r="C81" s="726">
        <v>6.7396798652064022E-2</v>
      </c>
      <c r="D81" s="660">
        <f t="shared" si="16"/>
        <v>-3.3896126731967902E-4</v>
      </c>
      <c r="E81" s="660">
        <f t="shared" si="17"/>
        <v>0.99497066219614427</v>
      </c>
      <c r="F81" s="681">
        <f>F79/F63</f>
        <v>7.8836520947176678E-2</v>
      </c>
      <c r="G81" s="727">
        <v>7.8858964869327558E-2</v>
      </c>
      <c r="H81" s="662">
        <f t="shared" si="18"/>
        <v>-2.2443922150880424E-5</v>
      </c>
      <c r="I81" s="661">
        <f t="shared" si="19"/>
        <v>-1.1778683562432335E-2</v>
      </c>
      <c r="J81" s="662">
        <f t="shared" si="20"/>
        <v>0.85059356474742864</v>
      </c>
      <c r="K81" s="691">
        <f>K79/K63</f>
        <v>9.5927204955325321E-2</v>
      </c>
      <c r="L81" s="663">
        <f t="shared" si="14"/>
        <v>-2.8869367570580978E-2</v>
      </c>
      <c r="M81" s="664">
        <f t="shared" si="15"/>
        <v>0.69904921566279499</v>
      </c>
    </row>
    <row r="82" spans="1:14" s="102" customFormat="1" ht="15" customHeight="1">
      <c r="A82" s="112" t="s">
        <v>32</v>
      </c>
      <c r="B82" s="113">
        <v>0.63</v>
      </c>
      <c r="C82" s="711">
        <v>0.63</v>
      </c>
      <c r="D82" s="380">
        <f t="shared" si="16"/>
        <v>0</v>
      </c>
      <c r="E82" s="381">
        <f t="shared" si="17"/>
        <v>1</v>
      </c>
      <c r="F82" s="285">
        <v>0.69</v>
      </c>
      <c r="G82" s="712">
        <v>0.66</v>
      </c>
      <c r="H82" s="256">
        <f t="shared" si="18"/>
        <v>2.9999999999999916E-2</v>
      </c>
      <c r="I82" s="252">
        <f t="shared" si="19"/>
        <v>-5.9999999999999942E-2</v>
      </c>
      <c r="J82" s="284">
        <f t="shared" si="20"/>
        <v>0.91304347826086962</v>
      </c>
      <c r="K82" s="285">
        <v>0.53</v>
      </c>
      <c r="L82" s="396">
        <f t="shared" si="14"/>
        <v>9.9999999999999978E-2</v>
      </c>
      <c r="M82" s="397">
        <f t="shared" si="15"/>
        <v>1.1886792452830188</v>
      </c>
    </row>
    <row r="83" spans="1:14" s="3" customFormat="1" ht="15" customHeight="1">
      <c r="A83" s="28" t="s">
        <v>33</v>
      </c>
      <c r="B83" s="99">
        <v>0.11</v>
      </c>
      <c r="C83" s="715">
        <v>0.11</v>
      </c>
      <c r="D83" s="386">
        <f t="shared" si="16"/>
        <v>0</v>
      </c>
      <c r="E83" s="387">
        <f t="shared" si="17"/>
        <v>1</v>
      </c>
      <c r="F83" s="288">
        <v>0.11</v>
      </c>
      <c r="G83" s="716">
        <v>0.11</v>
      </c>
      <c r="H83" s="196">
        <f t="shared" si="18"/>
        <v>0</v>
      </c>
      <c r="I83" s="253">
        <f t="shared" si="19"/>
        <v>0</v>
      </c>
      <c r="J83" s="289">
        <f t="shared" si="20"/>
        <v>1</v>
      </c>
      <c r="K83" s="288">
        <v>0.11</v>
      </c>
      <c r="L83" s="455">
        <f t="shared" si="14"/>
        <v>0</v>
      </c>
      <c r="M83" s="456">
        <f t="shared" si="15"/>
        <v>1</v>
      </c>
    </row>
    <row r="84" spans="1:14" s="98" customFormat="1" ht="15" customHeight="1">
      <c r="A84" s="28" t="s">
        <v>35</v>
      </c>
      <c r="B84" s="99">
        <v>0.03</v>
      </c>
      <c r="C84" s="715">
        <v>0.03</v>
      </c>
      <c r="D84" s="386">
        <f t="shared" si="16"/>
        <v>0</v>
      </c>
      <c r="E84" s="387">
        <f t="shared" si="17"/>
        <v>1</v>
      </c>
      <c r="F84" s="288">
        <v>0.06</v>
      </c>
      <c r="G84" s="716">
        <v>0.06</v>
      </c>
      <c r="H84" s="196">
        <f t="shared" si="18"/>
        <v>0</v>
      </c>
      <c r="I84" s="253">
        <f t="shared" si="19"/>
        <v>-0.03</v>
      </c>
      <c r="J84" s="289">
        <f t="shared" si="20"/>
        <v>0.5</v>
      </c>
      <c r="K84" s="288">
        <v>0.05</v>
      </c>
      <c r="L84" s="455">
        <f t="shared" si="14"/>
        <v>-2.0000000000000004E-2</v>
      </c>
      <c r="M84" s="456">
        <f t="shared" si="15"/>
        <v>0.6</v>
      </c>
    </row>
    <row r="85" spans="1:14" s="627" customFormat="1" ht="15" customHeight="1">
      <c r="A85" s="665" t="s">
        <v>98</v>
      </c>
      <c r="B85" s="682">
        <f>B82-B83-B84</f>
        <v>0.49</v>
      </c>
      <c r="C85" s="683">
        <v>0.49</v>
      </c>
      <c r="D85" s="684">
        <f t="shared" si="16"/>
        <v>0</v>
      </c>
      <c r="E85" s="667">
        <f t="shared" si="17"/>
        <v>1</v>
      </c>
      <c r="F85" s="682">
        <f>F82-F83-F84</f>
        <v>0.52</v>
      </c>
      <c r="G85" s="685">
        <v>0.49000000000000005</v>
      </c>
      <c r="H85" s="686">
        <f t="shared" si="18"/>
        <v>2.9999999999999971E-2</v>
      </c>
      <c r="I85" s="685">
        <f t="shared" si="19"/>
        <v>-3.0000000000000027E-2</v>
      </c>
      <c r="J85" s="669">
        <f t="shared" si="20"/>
        <v>0.94230769230769229</v>
      </c>
      <c r="K85" s="682">
        <f>K82-K83-K84</f>
        <v>0.37000000000000005</v>
      </c>
      <c r="L85" s="687">
        <f t="shared" si="14"/>
        <v>0.11999999999999994</v>
      </c>
      <c r="M85" s="672">
        <f t="shared" si="15"/>
        <v>1.3243243243243241</v>
      </c>
    </row>
    <row r="86" spans="1:14">
      <c r="J86"/>
    </row>
    <row r="87" spans="1:14" ht="15.6">
      <c r="A87" s="495" t="s">
        <v>403</v>
      </c>
      <c r="J87"/>
    </row>
    <row r="88" spans="1:14">
      <c r="A88" s="496"/>
      <c r="B88" s="21"/>
      <c r="C88" s="21"/>
      <c r="D88" s="21"/>
      <c r="E88" s="21"/>
      <c r="F88" s="21"/>
      <c r="G88" s="21"/>
      <c r="H88" s="21"/>
      <c r="I88" s="21"/>
      <c r="J88" s="21"/>
      <c r="K88" s="128"/>
      <c r="L88" s="21"/>
      <c r="M88" s="21"/>
    </row>
    <row r="89" spans="1:14" s="193" customFormat="1" ht="46.2">
      <c r="A89" s="497" t="s">
        <v>44</v>
      </c>
      <c r="B89" s="334" t="s">
        <v>418</v>
      </c>
      <c r="C89" s="374" t="s">
        <v>437</v>
      </c>
      <c r="D89" s="375" t="s">
        <v>375</v>
      </c>
      <c r="E89" s="376" t="s">
        <v>376</v>
      </c>
      <c r="F89" s="334" t="s">
        <v>419</v>
      </c>
      <c r="G89" s="120" t="s">
        <v>438</v>
      </c>
      <c r="H89" s="255" t="s">
        <v>439</v>
      </c>
      <c r="I89" s="371" t="s">
        <v>259</v>
      </c>
      <c r="J89" s="121" t="s">
        <v>260</v>
      </c>
      <c r="K89" s="339" t="s">
        <v>198</v>
      </c>
      <c r="L89" s="391" t="s">
        <v>199</v>
      </c>
      <c r="M89" s="403" t="s">
        <v>200</v>
      </c>
    </row>
    <row r="90" spans="1:14">
      <c r="A90" s="498"/>
      <c r="B90" s="335" t="s">
        <v>16</v>
      </c>
      <c r="C90" s="20" t="s">
        <v>16</v>
      </c>
      <c r="D90" s="377" t="s">
        <v>16</v>
      </c>
      <c r="E90" s="378" t="s">
        <v>1</v>
      </c>
      <c r="F90" s="335" t="s">
        <v>16</v>
      </c>
      <c r="G90" s="27" t="s">
        <v>16</v>
      </c>
      <c r="H90" s="6" t="s">
        <v>16</v>
      </c>
      <c r="I90" s="27" t="s">
        <v>16</v>
      </c>
      <c r="J90" s="6" t="s">
        <v>1</v>
      </c>
      <c r="K90" s="340" t="s">
        <v>16</v>
      </c>
      <c r="L90" s="16" t="s">
        <v>16</v>
      </c>
      <c r="M90" s="404" t="s">
        <v>1</v>
      </c>
    </row>
    <row r="91" spans="1:14" ht="15" customHeight="1">
      <c r="A91" s="112" t="s">
        <v>17</v>
      </c>
      <c r="B91" s="283">
        <v>812.2</v>
      </c>
      <c r="C91" s="709">
        <v>812.91</v>
      </c>
      <c r="D91" s="459">
        <f>B91-C91</f>
        <v>-0.70999999999992269</v>
      </c>
      <c r="E91" s="460">
        <f>B91/C91</f>
        <v>0.99912659457996589</v>
      </c>
      <c r="F91" s="283">
        <v>802.36</v>
      </c>
      <c r="G91" s="710">
        <v>801.9</v>
      </c>
      <c r="H91" s="286">
        <f>F91-G91</f>
        <v>0.46000000000003638</v>
      </c>
      <c r="I91" s="251">
        <f>B91-F91</f>
        <v>9.8400000000000318</v>
      </c>
      <c r="J91" s="287">
        <f>B91/F91</f>
        <v>1.0122638217259086</v>
      </c>
      <c r="K91" s="109">
        <v>769.72</v>
      </c>
      <c r="L91" s="396">
        <f t="shared" ref="L91:L113" si="21">B91-K91</f>
        <v>42.480000000000018</v>
      </c>
      <c r="M91" s="397">
        <f t="shared" ref="M91:M113" si="22">B91/K91</f>
        <v>1.0551888998596892</v>
      </c>
      <c r="N91" s="103"/>
    </row>
    <row r="92" spans="1:14" ht="15" customHeight="1">
      <c r="A92" s="112" t="s">
        <v>18</v>
      </c>
      <c r="B92" s="285">
        <v>141.77000000000001</v>
      </c>
      <c r="C92" s="711">
        <v>141.77000000000001</v>
      </c>
      <c r="D92" s="380">
        <f t="shared" ref="D92:D113" si="23">B92-C92</f>
        <v>0</v>
      </c>
      <c r="E92" s="381">
        <f t="shared" ref="E92:E113" si="24">B92/C92</f>
        <v>1</v>
      </c>
      <c r="F92" s="285">
        <v>146.13</v>
      </c>
      <c r="G92" s="712">
        <v>146.16</v>
      </c>
      <c r="H92" s="256">
        <f t="shared" ref="H92:H113" si="25">F92-G92</f>
        <v>-3.0000000000001137E-2</v>
      </c>
      <c r="I92" s="252">
        <f t="shared" ref="I92:I113" si="26">B92-F92</f>
        <v>-4.3599999999999852</v>
      </c>
      <c r="J92" s="284">
        <f t="shared" ref="J92:J113" si="27">B92/F92</f>
        <v>0.97016355300075285</v>
      </c>
      <c r="K92" s="114">
        <v>135.80000000000001</v>
      </c>
      <c r="L92" s="396">
        <f t="shared" si="21"/>
        <v>5.9699999999999989</v>
      </c>
      <c r="M92" s="397">
        <f t="shared" si="22"/>
        <v>1.0439617083946982</v>
      </c>
      <c r="N92" s="103"/>
    </row>
    <row r="93" spans="1:14" ht="15" customHeight="1">
      <c r="A93" s="499" t="s">
        <v>19</v>
      </c>
      <c r="B93" s="493">
        <v>670.43</v>
      </c>
      <c r="C93" s="713">
        <v>671.13</v>
      </c>
      <c r="D93" s="383">
        <f t="shared" si="23"/>
        <v>-0.70000000000004547</v>
      </c>
      <c r="E93" s="384">
        <f t="shared" si="24"/>
        <v>0.99895698299882285</v>
      </c>
      <c r="F93" s="493">
        <v>656.24</v>
      </c>
      <c r="G93" s="714">
        <v>655.74</v>
      </c>
      <c r="H93" s="368">
        <f t="shared" si="25"/>
        <v>0.5</v>
      </c>
      <c r="I93" s="367">
        <f t="shared" si="26"/>
        <v>14.189999999999941</v>
      </c>
      <c r="J93" s="369">
        <f t="shared" si="27"/>
        <v>1.0216231866390344</v>
      </c>
      <c r="K93" s="426">
        <v>633.91999999999996</v>
      </c>
      <c r="L93" s="398">
        <f t="shared" si="21"/>
        <v>36.509999999999991</v>
      </c>
      <c r="M93" s="399">
        <f t="shared" si="22"/>
        <v>1.05759401817264</v>
      </c>
      <c r="N93" s="103"/>
    </row>
    <row r="94" spans="1:14" ht="15" customHeight="1">
      <c r="A94" s="112" t="s">
        <v>20</v>
      </c>
      <c r="B94" s="285">
        <v>90.99</v>
      </c>
      <c r="C94" s="711">
        <v>91.19</v>
      </c>
      <c r="D94" s="380">
        <f t="shared" si="23"/>
        <v>-0.20000000000000284</v>
      </c>
      <c r="E94" s="381">
        <f t="shared" si="24"/>
        <v>0.99780677705888798</v>
      </c>
      <c r="F94" s="285">
        <v>89.03</v>
      </c>
      <c r="G94" s="712">
        <v>88.53</v>
      </c>
      <c r="H94" s="256">
        <f t="shared" si="25"/>
        <v>0.5</v>
      </c>
      <c r="I94" s="252">
        <f t="shared" si="26"/>
        <v>1.9599999999999937</v>
      </c>
      <c r="J94" s="284">
        <f t="shared" si="27"/>
        <v>1.0220150511063686</v>
      </c>
      <c r="K94" s="114">
        <v>84.13</v>
      </c>
      <c r="L94" s="396">
        <f t="shared" si="21"/>
        <v>6.8599999999999994</v>
      </c>
      <c r="M94" s="397">
        <f t="shared" si="22"/>
        <v>1.0815404730773803</v>
      </c>
      <c r="N94" s="102"/>
    </row>
    <row r="95" spans="1:14" s="3" customFormat="1" ht="15" customHeight="1">
      <c r="A95" s="28" t="s">
        <v>21</v>
      </c>
      <c r="B95" s="288">
        <v>10.82</v>
      </c>
      <c r="C95" s="715">
        <v>10.92</v>
      </c>
      <c r="D95" s="386">
        <f t="shared" si="23"/>
        <v>-9.9999999999999645E-2</v>
      </c>
      <c r="E95" s="387">
        <f t="shared" si="24"/>
        <v>0.99084249084249088</v>
      </c>
      <c r="F95" s="288">
        <v>10.42</v>
      </c>
      <c r="G95" s="716">
        <v>10.52</v>
      </c>
      <c r="H95" s="196">
        <f t="shared" si="25"/>
        <v>-9.9999999999999645E-2</v>
      </c>
      <c r="I95" s="253">
        <f t="shared" si="26"/>
        <v>0.40000000000000036</v>
      </c>
      <c r="J95" s="289">
        <f t="shared" si="27"/>
        <v>1.0383877159309021</v>
      </c>
      <c r="K95" s="105">
        <v>9.36</v>
      </c>
      <c r="L95" s="455">
        <f t="shared" si="21"/>
        <v>1.4600000000000009</v>
      </c>
      <c r="M95" s="456">
        <f t="shared" si="22"/>
        <v>1.1559829059829061</v>
      </c>
    </row>
    <row r="96" spans="1:14" s="3" customFormat="1" ht="15" customHeight="1">
      <c r="A96" s="28" t="s">
        <v>22</v>
      </c>
      <c r="B96" s="288">
        <v>4.34</v>
      </c>
      <c r="C96" s="715">
        <v>4.34</v>
      </c>
      <c r="D96" s="386">
        <f t="shared" si="23"/>
        <v>0</v>
      </c>
      <c r="E96" s="387">
        <f t="shared" si="24"/>
        <v>1</v>
      </c>
      <c r="F96" s="288">
        <v>4.24</v>
      </c>
      <c r="G96" s="716">
        <v>4.24</v>
      </c>
      <c r="H96" s="196">
        <f t="shared" si="25"/>
        <v>0</v>
      </c>
      <c r="I96" s="253">
        <f t="shared" si="26"/>
        <v>9.9999999999999645E-2</v>
      </c>
      <c r="J96" s="289">
        <f t="shared" si="27"/>
        <v>1.0235849056603772</v>
      </c>
      <c r="K96" s="105">
        <v>4.1900000000000004</v>
      </c>
      <c r="L96" s="455">
        <f t="shared" si="21"/>
        <v>0.14999999999999947</v>
      </c>
      <c r="M96" s="456">
        <f t="shared" si="22"/>
        <v>1.035799522673031</v>
      </c>
    </row>
    <row r="97" spans="1:14" s="3" customFormat="1" ht="15" customHeight="1">
      <c r="A97" s="28" t="s">
        <v>25</v>
      </c>
      <c r="B97" s="288">
        <v>54.3</v>
      </c>
      <c r="C97" s="715">
        <v>54.3</v>
      </c>
      <c r="D97" s="386">
        <f t="shared" si="23"/>
        <v>0</v>
      </c>
      <c r="E97" s="387">
        <f t="shared" si="24"/>
        <v>1</v>
      </c>
      <c r="F97" s="288">
        <v>53.31</v>
      </c>
      <c r="G97" s="716">
        <v>53.31</v>
      </c>
      <c r="H97" s="196">
        <f t="shared" si="25"/>
        <v>0</v>
      </c>
      <c r="I97" s="253">
        <f t="shared" si="26"/>
        <v>0.98999999999999488</v>
      </c>
      <c r="J97" s="289">
        <f t="shared" si="27"/>
        <v>1.0185706246482835</v>
      </c>
      <c r="K97" s="105">
        <v>50.89</v>
      </c>
      <c r="L97" s="455">
        <f t="shared" si="21"/>
        <v>3.4099999999999966</v>
      </c>
      <c r="M97" s="456">
        <f t="shared" si="22"/>
        <v>1.0670072705836116</v>
      </c>
    </row>
    <row r="98" spans="1:14" s="3" customFormat="1" ht="15" customHeight="1">
      <c r="A98" s="500" t="s">
        <v>23</v>
      </c>
      <c r="B98" s="292">
        <v>15.61</v>
      </c>
      <c r="C98" s="717">
        <v>15.71</v>
      </c>
      <c r="D98" s="389">
        <f t="shared" si="23"/>
        <v>-0.10000000000000142</v>
      </c>
      <c r="E98" s="390">
        <f t="shared" si="24"/>
        <v>0.99363462762571597</v>
      </c>
      <c r="F98" s="292">
        <v>14.57</v>
      </c>
      <c r="G98" s="718">
        <v>14.57</v>
      </c>
      <c r="H98" s="200">
        <f t="shared" si="25"/>
        <v>0</v>
      </c>
      <c r="I98" s="254">
        <f t="shared" si="26"/>
        <v>1.0399999999999991</v>
      </c>
      <c r="J98" s="293">
        <f t="shared" si="27"/>
        <v>1.0713795470144132</v>
      </c>
      <c r="K98" s="106">
        <v>13.91</v>
      </c>
      <c r="L98" s="250">
        <f t="shared" si="21"/>
        <v>1.6999999999999993</v>
      </c>
      <c r="M98" s="457">
        <f t="shared" si="22"/>
        <v>1.1222142343637671</v>
      </c>
    </row>
    <row r="99" spans="1:14" ht="15" customHeight="1">
      <c r="A99" s="112" t="s">
        <v>24</v>
      </c>
      <c r="B99" s="285">
        <v>285.73</v>
      </c>
      <c r="C99" s="711">
        <v>285.73</v>
      </c>
      <c r="D99" s="380">
        <f t="shared" si="23"/>
        <v>0</v>
      </c>
      <c r="E99" s="381">
        <f t="shared" si="24"/>
        <v>1</v>
      </c>
      <c r="F99" s="285">
        <v>279.52</v>
      </c>
      <c r="G99" s="712">
        <v>279.47000000000003</v>
      </c>
      <c r="H99" s="256">
        <f t="shared" si="25"/>
        <v>4.9999999999954525E-2</v>
      </c>
      <c r="I99" s="252">
        <f t="shared" si="26"/>
        <v>6.2100000000000364</v>
      </c>
      <c r="J99" s="284">
        <f t="shared" si="27"/>
        <v>1.0222166571265028</v>
      </c>
      <c r="K99" s="114">
        <v>272.02</v>
      </c>
      <c r="L99" s="396">
        <f t="shared" si="21"/>
        <v>13.710000000000036</v>
      </c>
      <c r="M99" s="397">
        <f t="shared" si="22"/>
        <v>1.0504007058304539</v>
      </c>
      <c r="N99" s="102"/>
    </row>
    <row r="100" spans="1:14" s="3" customFormat="1" ht="15" customHeight="1">
      <c r="A100" s="483" t="s">
        <v>55</v>
      </c>
      <c r="B100" s="288">
        <v>119.9</v>
      </c>
      <c r="C100" s="715">
        <v>120</v>
      </c>
      <c r="D100" s="386">
        <f t="shared" si="23"/>
        <v>-9.9999999999994316E-2</v>
      </c>
      <c r="E100" s="387">
        <f t="shared" si="24"/>
        <v>0.99916666666666676</v>
      </c>
      <c r="F100" s="288">
        <v>119.35</v>
      </c>
      <c r="G100" s="716">
        <v>119.3</v>
      </c>
      <c r="H100" s="196">
        <f t="shared" si="25"/>
        <v>4.9999999999997158E-2</v>
      </c>
      <c r="I100" s="253">
        <f t="shared" si="26"/>
        <v>0.55000000000001137</v>
      </c>
      <c r="J100" s="289">
        <f t="shared" si="27"/>
        <v>1.0046082949308757</v>
      </c>
      <c r="K100" s="105">
        <v>117.09</v>
      </c>
      <c r="L100" s="455">
        <f t="shared" si="21"/>
        <v>2.8100000000000023</v>
      </c>
      <c r="M100" s="456">
        <f t="shared" si="22"/>
        <v>1.0239986335297635</v>
      </c>
    </row>
    <row r="101" spans="1:14" s="3" customFormat="1" ht="15" customHeight="1">
      <c r="A101" s="483" t="s">
        <v>36</v>
      </c>
      <c r="B101" s="288">
        <v>13.06</v>
      </c>
      <c r="C101" s="715">
        <v>13.06</v>
      </c>
      <c r="D101" s="386">
        <f t="shared" si="23"/>
        <v>0</v>
      </c>
      <c r="E101" s="387">
        <f t="shared" si="24"/>
        <v>1</v>
      </c>
      <c r="F101" s="288">
        <v>13.19</v>
      </c>
      <c r="G101" s="716">
        <v>13.19</v>
      </c>
      <c r="H101" s="196">
        <f t="shared" si="25"/>
        <v>0</v>
      </c>
      <c r="I101" s="253">
        <f t="shared" si="26"/>
        <v>-0.12999999999999901</v>
      </c>
      <c r="J101" s="289">
        <f t="shared" si="27"/>
        <v>0.99014404852160731</v>
      </c>
      <c r="K101" s="105">
        <v>13.29</v>
      </c>
      <c r="L101" s="455">
        <f t="shared" si="21"/>
        <v>-0.22999999999999865</v>
      </c>
      <c r="M101" s="456">
        <f t="shared" si="22"/>
        <v>0.98269375470278419</v>
      </c>
    </row>
    <row r="102" spans="1:14" s="3" customFormat="1" ht="15" customHeight="1">
      <c r="A102" s="28" t="s">
        <v>37</v>
      </c>
      <c r="B102" s="288">
        <v>29.22</v>
      </c>
      <c r="C102" s="715">
        <v>29.22</v>
      </c>
      <c r="D102" s="386">
        <f t="shared" si="23"/>
        <v>0</v>
      </c>
      <c r="E102" s="387">
        <f t="shared" si="24"/>
        <v>1</v>
      </c>
      <c r="F102" s="288">
        <v>28.2</v>
      </c>
      <c r="G102" s="716">
        <v>28.2</v>
      </c>
      <c r="H102" s="196">
        <f t="shared" si="25"/>
        <v>0</v>
      </c>
      <c r="I102" s="253">
        <f t="shared" si="26"/>
        <v>1.0199999999999996</v>
      </c>
      <c r="J102" s="289">
        <f t="shared" si="27"/>
        <v>1.0361702127659573</v>
      </c>
      <c r="K102" s="105">
        <v>26.72</v>
      </c>
      <c r="L102" s="455">
        <f t="shared" si="21"/>
        <v>2.5</v>
      </c>
      <c r="M102" s="456">
        <f t="shared" si="22"/>
        <v>1.0935628742514971</v>
      </c>
    </row>
    <row r="103" spans="1:14" s="3" customFormat="1" ht="15" customHeight="1">
      <c r="A103" s="28" t="s">
        <v>38</v>
      </c>
      <c r="B103" s="288">
        <v>58.77</v>
      </c>
      <c r="C103" s="715">
        <v>58.67</v>
      </c>
      <c r="D103" s="386">
        <f t="shared" si="23"/>
        <v>0.10000000000000142</v>
      </c>
      <c r="E103" s="387">
        <f t="shared" si="24"/>
        <v>1.0017044486108744</v>
      </c>
      <c r="F103" s="288">
        <v>56.8</v>
      </c>
      <c r="G103" s="716">
        <v>56.8</v>
      </c>
      <c r="H103" s="196">
        <f t="shared" si="25"/>
        <v>0</v>
      </c>
      <c r="I103" s="253">
        <f t="shared" si="26"/>
        <v>1.970000000000006</v>
      </c>
      <c r="J103" s="289">
        <f t="shared" si="27"/>
        <v>1.0346830985915494</v>
      </c>
      <c r="K103" s="105">
        <v>56.12</v>
      </c>
      <c r="L103" s="455">
        <f t="shared" si="21"/>
        <v>2.6500000000000057</v>
      </c>
      <c r="M103" s="456">
        <f t="shared" si="22"/>
        <v>1.0472202423378476</v>
      </c>
    </row>
    <row r="104" spans="1:14" s="3" customFormat="1" ht="15" customHeight="1">
      <c r="A104" s="28" t="s">
        <v>39</v>
      </c>
      <c r="B104" s="288">
        <v>15.55</v>
      </c>
      <c r="C104" s="715">
        <v>15.55</v>
      </c>
      <c r="D104" s="386">
        <f t="shared" si="23"/>
        <v>0</v>
      </c>
      <c r="E104" s="387">
        <f t="shared" si="24"/>
        <v>1</v>
      </c>
      <c r="F104" s="288">
        <v>14.6</v>
      </c>
      <c r="G104" s="716">
        <v>14.6</v>
      </c>
      <c r="H104" s="196">
        <f t="shared" si="25"/>
        <v>0</v>
      </c>
      <c r="I104" s="253">
        <f t="shared" si="26"/>
        <v>0.95000000000000107</v>
      </c>
      <c r="J104" s="289">
        <f t="shared" si="27"/>
        <v>1.0650684931506851</v>
      </c>
      <c r="K104" s="105">
        <v>13.6</v>
      </c>
      <c r="L104" s="455">
        <f t="shared" si="21"/>
        <v>1.9500000000000011</v>
      </c>
      <c r="M104" s="456">
        <f t="shared" si="22"/>
        <v>1.1433823529411766</v>
      </c>
    </row>
    <row r="105" spans="1:14" s="98" customFormat="1" ht="15" customHeight="1">
      <c r="A105" s="28" t="s">
        <v>30</v>
      </c>
      <c r="B105" s="288">
        <v>36.71</v>
      </c>
      <c r="C105" s="715">
        <v>36.71</v>
      </c>
      <c r="D105" s="386">
        <f t="shared" si="23"/>
        <v>0</v>
      </c>
      <c r="E105" s="387">
        <f t="shared" si="24"/>
        <v>1</v>
      </c>
      <c r="F105" s="288">
        <v>35.26</v>
      </c>
      <c r="G105" s="716">
        <v>35.26</v>
      </c>
      <c r="H105" s="196">
        <f t="shared" si="25"/>
        <v>0</v>
      </c>
      <c r="I105" s="253">
        <f t="shared" si="26"/>
        <v>1.4500000000000028</v>
      </c>
      <c r="J105" s="289">
        <f t="shared" si="27"/>
        <v>1.0411230856494613</v>
      </c>
      <c r="K105" s="105">
        <v>33.159999999999997</v>
      </c>
      <c r="L105" s="455">
        <f t="shared" si="21"/>
        <v>3.5500000000000043</v>
      </c>
      <c r="M105" s="456">
        <f t="shared" si="22"/>
        <v>1.1070566948130278</v>
      </c>
    </row>
    <row r="106" spans="1:14" s="98" customFormat="1" ht="15" customHeight="1">
      <c r="A106" s="500" t="s">
        <v>40</v>
      </c>
      <c r="B106" s="292">
        <v>8.0399999999999991</v>
      </c>
      <c r="C106" s="717">
        <v>8.0399999999999991</v>
      </c>
      <c r="D106" s="389">
        <f t="shared" si="23"/>
        <v>0</v>
      </c>
      <c r="E106" s="390">
        <f t="shared" si="24"/>
        <v>1</v>
      </c>
      <c r="F106" s="292">
        <v>7.64</v>
      </c>
      <c r="G106" s="718">
        <v>7.64</v>
      </c>
      <c r="H106" s="200">
        <f t="shared" si="25"/>
        <v>0</v>
      </c>
      <c r="I106" s="254">
        <f t="shared" si="26"/>
        <v>0.39999999999999947</v>
      </c>
      <c r="J106" s="293">
        <f t="shared" si="27"/>
        <v>1.0523560209424083</v>
      </c>
      <c r="K106" s="106">
        <v>7.83</v>
      </c>
      <c r="L106" s="250">
        <f t="shared" si="21"/>
        <v>0.20999999999999908</v>
      </c>
      <c r="M106" s="457">
        <f t="shared" si="22"/>
        <v>1.0268199233716473</v>
      </c>
    </row>
    <row r="107" spans="1:14" ht="15" customHeight="1">
      <c r="A107" s="112" t="s">
        <v>26</v>
      </c>
      <c r="B107" s="285">
        <v>174.95</v>
      </c>
      <c r="C107" s="711">
        <v>174.95</v>
      </c>
      <c r="D107" s="380">
        <f t="shared" si="23"/>
        <v>0</v>
      </c>
      <c r="E107" s="381">
        <f t="shared" si="24"/>
        <v>1</v>
      </c>
      <c r="F107" s="285">
        <v>172.05</v>
      </c>
      <c r="G107" s="712">
        <v>172.05</v>
      </c>
      <c r="H107" s="256">
        <f t="shared" si="25"/>
        <v>0</v>
      </c>
      <c r="I107" s="252">
        <f t="shared" si="26"/>
        <v>2.8999999999999773</v>
      </c>
      <c r="J107" s="284">
        <f t="shared" si="27"/>
        <v>1.0168555652426619</v>
      </c>
      <c r="K107" s="114">
        <v>166.44</v>
      </c>
      <c r="L107" s="396">
        <f t="shared" si="21"/>
        <v>8.5099999999999909</v>
      </c>
      <c r="M107" s="397">
        <f t="shared" si="22"/>
        <v>1.0511295361691901</v>
      </c>
      <c r="N107" s="102"/>
    </row>
    <row r="108" spans="1:14" s="632" customFormat="1" ht="15" customHeight="1">
      <c r="A108" s="688" t="s">
        <v>102</v>
      </c>
      <c r="B108" s="673">
        <f>B91-B107</f>
        <v>637.25</v>
      </c>
      <c r="C108" s="724">
        <v>637.96</v>
      </c>
      <c r="D108" s="675">
        <f t="shared" si="23"/>
        <v>-0.71000000000003638</v>
      </c>
      <c r="E108" s="660">
        <f t="shared" si="24"/>
        <v>0.9988870775597215</v>
      </c>
      <c r="F108" s="676">
        <f>F91-F107</f>
        <v>630.30999999999995</v>
      </c>
      <c r="G108" s="725">
        <v>629.84999999999991</v>
      </c>
      <c r="H108" s="678">
        <f t="shared" si="25"/>
        <v>0.46000000000003638</v>
      </c>
      <c r="I108" s="677">
        <f t="shared" si="26"/>
        <v>6.9400000000000546</v>
      </c>
      <c r="J108" s="662">
        <f t="shared" si="27"/>
        <v>1.0110104551728516</v>
      </c>
      <c r="K108" s="689">
        <f>K91-K107</f>
        <v>603.28</v>
      </c>
      <c r="L108" s="679">
        <f t="shared" si="21"/>
        <v>33.970000000000027</v>
      </c>
      <c r="M108" s="664">
        <f t="shared" si="22"/>
        <v>1.0563088449807718</v>
      </c>
    </row>
    <row r="109" spans="1:14" s="657" customFormat="1" ht="15" customHeight="1">
      <c r="A109" s="690" t="s">
        <v>103</v>
      </c>
      <c r="B109" s="659">
        <f>B107/B91</f>
        <v>0.21540261019453333</v>
      </c>
      <c r="C109" s="726">
        <v>0.21521447638729993</v>
      </c>
      <c r="D109" s="660">
        <f t="shared" si="23"/>
        <v>1.8813380723339823E-4</v>
      </c>
      <c r="E109" s="660">
        <f t="shared" si="24"/>
        <v>1.0008741689239102</v>
      </c>
      <c r="F109" s="681">
        <f>F107/F91</f>
        <v>0.21442993170148064</v>
      </c>
      <c r="G109" s="727">
        <v>0.21455293677515902</v>
      </c>
      <c r="H109" s="662">
        <f t="shared" si="25"/>
        <v>-1.2300507367837832E-4</v>
      </c>
      <c r="I109" s="661">
        <f t="shared" si="26"/>
        <v>9.7267849305268661E-4</v>
      </c>
      <c r="J109" s="662">
        <f t="shared" si="27"/>
        <v>1.0045361134303152</v>
      </c>
      <c r="K109" s="691">
        <f>K107/K91</f>
        <v>0.21623447487398015</v>
      </c>
      <c r="L109" s="663">
        <f t="shared" si="21"/>
        <v>-8.3186467944681985E-4</v>
      </c>
      <c r="M109" s="664">
        <f t="shared" si="22"/>
        <v>0.99615295072660537</v>
      </c>
    </row>
    <row r="110" spans="1:14" s="102" customFormat="1" ht="15" customHeight="1">
      <c r="A110" s="112" t="s">
        <v>32</v>
      </c>
      <c r="B110" s="285">
        <v>42.47</v>
      </c>
      <c r="C110" s="711">
        <v>42.97</v>
      </c>
      <c r="D110" s="380">
        <f t="shared" si="23"/>
        <v>-0.5</v>
      </c>
      <c r="E110" s="381">
        <f t="shared" si="24"/>
        <v>0.98836397486618566</v>
      </c>
      <c r="F110" s="285">
        <v>41.79</v>
      </c>
      <c r="G110" s="712">
        <v>41.99</v>
      </c>
      <c r="H110" s="256">
        <f t="shared" si="25"/>
        <v>-0.20000000000000284</v>
      </c>
      <c r="I110" s="252">
        <f t="shared" si="26"/>
        <v>0.67999999999999972</v>
      </c>
      <c r="J110" s="284">
        <f t="shared" si="27"/>
        <v>1.0162718353673128</v>
      </c>
      <c r="K110" s="114">
        <v>39.6</v>
      </c>
      <c r="L110" s="396">
        <f t="shared" si="21"/>
        <v>2.8699999999999974</v>
      </c>
      <c r="M110" s="397">
        <f t="shared" si="22"/>
        <v>1.0724747474747474</v>
      </c>
    </row>
    <row r="111" spans="1:14" s="3" customFormat="1" ht="15" customHeight="1">
      <c r="A111" s="28" t="s">
        <v>33</v>
      </c>
      <c r="B111" s="288">
        <v>22.5</v>
      </c>
      <c r="C111" s="715">
        <v>22.9</v>
      </c>
      <c r="D111" s="386">
        <f t="shared" si="23"/>
        <v>-0.39999999999999858</v>
      </c>
      <c r="E111" s="387">
        <f t="shared" si="24"/>
        <v>0.98253275109170313</v>
      </c>
      <c r="F111" s="288">
        <v>21.28</v>
      </c>
      <c r="G111" s="716">
        <v>21.28</v>
      </c>
      <c r="H111" s="196">
        <f t="shared" si="25"/>
        <v>0</v>
      </c>
      <c r="I111" s="253">
        <f t="shared" si="26"/>
        <v>1.2199999999999989</v>
      </c>
      <c r="J111" s="289">
        <f t="shared" si="27"/>
        <v>1.0573308270676691</v>
      </c>
      <c r="K111" s="105">
        <v>20.25</v>
      </c>
      <c r="L111" s="455">
        <f t="shared" si="21"/>
        <v>2.25</v>
      </c>
      <c r="M111" s="456">
        <f t="shared" si="22"/>
        <v>1.1111111111111112</v>
      </c>
    </row>
    <row r="112" spans="1:14" s="98" customFormat="1" ht="15" customHeight="1">
      <c r="A112" s="28" t="s">
        <v>35</v>
      </c>
      <c r="B112" s="288">
        <v>10.11</v>
      </c>
      <c r="C112" s="715">
        <v>10.210000000000001</v>
      </c>
      <c r="D112" s="386">
        <f t="shared" si="23"/>
        <v>-0.10000000000000142</v>
      </c>
      <c r="E112" s="387">
        <f t="shared" si="24"/>
        <v>0.99020568070519088</v>
      </c>
      <c r="F112" s="288">
        <v>10.46</v>
      </c>
      <c r="G112" s="716">
        <v>10.46</v>
      </c>
      <c r="H112" s="196">
        <f t="shared" si="25"/>
        <v>0</v>
      </c>
      <c r="I112" s="253">
        <f t="shared" si="26"/>
        <v>-0.35000000000000142</v>
      </c>
      <c r="J112" s="289">
        <f t="shared" si="27"/>
        <v>0.96653919694072643</v>
      </c>
      <c r="K112" s="105">
        <v>10.24</v>
      </c>
      <c r="L112" s="455">
        <f t="shared" si="21"/>
        <v>-0.13000000000000078</v>
      </c>
      <c r="M112" s="456">
        <f t="shared" si="22"/>
        <v>0.98730468749999989</v>
      </c>
    </row>
    <row r="113" spans="1:14" s="627" customFormat="1" ht="15" customHeight="1">
      <c r="A113" s="665" t="s">
        <v>98</v>
      </c>
      <c r="B113" s="682">
        <f>B110-B111-B112</f>
        <v>9.86</v>
      </c>
      <c r="C113" s="683">
        <v>9.86</v>
      </c>
      <c r="D113" s="684">
        <f t="shared" si="23"/>
        <v>0</v>
      </c>
      <c r="E113" s="667">
        <f t="shared" si="24"/>
        <v>1</v>
      </c>
      <c r="F113" s="682">
        <f>F110-F111-F112</f>
        <v>10.049999999999997</v>
      </c>
      <c r="G113" s="685">
        <v>10.25</v>
      </c>
      <c r="H113" s="686">
        <f t="shared" si="25"/>
        <v>-0.20000000000000284</v>
      </c>
      <c r="I113" s="685">
        <f t="shared" si="26"/>
        <v>-0.18999999999999773</v>
      </c>
      <c r="J113" s="669">
        <f t="shared" si="27"/>
        <v>0.98109452736318425</v>
      </c>
      <c r="K113" s="682">
        <f>K110-K111-K112</f>
        <v>9.1100000000000012</v>
      </c>
      <c r="L113" s="687">
        <f t="shared" si="21"/>
        <v>0.74999999999999822</v>
      </c>
      <c r="M113" s="672">
        <f t="shared" si="22"/>
        <v>1.0823271130625685</v>
      </c>
    </row>
    <row r="114" spans="1:14" s="1" customFormat="1">
      <c r="A114" s="501"/>
      <c r="B114" s="124"/>
      <c r="C114" s="124"/>
      <c r="D114" s="124"/>
      <c r="E114" s="125"/>
      <c r="F114" s="125"/>
      <c r="G114" s="125"/>
      <c r="H114" s="124"/>
      <c r="I114" s="126"/>
      <c r="J114" s="89"/>
      <c r="K114" s="124"/>
      <c r="L114" s="90"/>
      <c r="M114" s="89"/>
    </row>
    <row r="115" spans="1:14" ht="15.6">
      <c r="A115" s="495" t="s">
        <v>404</v>
      </c>
      <c r="J115"/>
    </row>
    <row r="116" spans="1:14">
      <c r="A116" s="496"/>
      <c r="B116" s="21"/>
      <c r="C116" s="21"/>
      <c r="D116" s="21"/>
      <c r="E116" s="21"/>
      <c r="F116" s="21"/>
      <c r="G116" s="21"/>
      <c r="H116" s="21"/>
      <c r="I116" s="21"/>
      <c r="J116" s="21"/>
      <c r="K116" s="128"/>
      <c r="L116" s="21"/>
      <c r="M116" s="21"/>
    </row>
    <row r="117" spans="1:14" s="193" customFormat="1" ht="46.2">
      <c r="A117" s="497" t="s">
        <v>60</v>
      </c>
      <c r="B117" s="334" t="s">
        <v>420</v>
      </c>
      <c r="C117" s="374" t="s">
        <v>440</v>
      </c>
      <c r="D117" s="375" t="s">
        <v>380</v>
      </c>
      <c r="E117" s="376" t="s">
        <v>381</v>
      </c>
      <c r="F117" s="334" t="s">
        <v>421</v>
      </c>
      <c r="G117" s="120" t="s">
        <v>441</v>
      </c>
      <c r="H117" s="255" t="s">
        <v>442</v>
      </c>
      <c r="I117" s="371" t="s">
        <v>336</v>
      </c>
      <c r="J117" s="121" t="s">
        <v>337</v>
      </c>
      <c r="K117" s="339" t="s">
        <v>201</v>
      </c>
      <c r="L117" s="391" t="s">
        <v>202</v>
      </c>
      <c r="M117" s="403" t="s">
        <v>203</v>
      </c>
    </row>
    <row r="118" spans="1:14">
      <c r="A118" s="498"/>
      <c r="B118" s="335" t="s">
        <v>16</v>
      </c>
      <c r="C118" s="20" t="s">
        <v>16</v>
      </c>
      <c r="D118" s="377" t="s">
        <v>16</v>
      </c>
      <c r="E118" s="378" t="s">
        <v>1</v>
      </c>
      <c r="F118" s="335" t="s">
        <v>16</v>
      </c>
      <c r="G118" s="27" t="s">
        <v>16</v>
      </c>
      <c r="H118" s="6" t="s">
        <v>16</v>
      </c>
      <c r="I118" s="27" t="s">
        <v>16</v>
      </c>
      <c r="J118" s="6" t="s">
        <v>1</v>
      </c>
      <c r="K118" s="340" t="s">
        <v>16</v>
      </c>
      <c r="L118" s="16" t="s">
        <v>16</v>
      </c>
      <c r="M118" s="404" t="s">
        <v>1</v>
      </c>
    </row>
    <row r="119" spans="1:14" ht="15" customHeight="1">
      <c r="A119" s="112" t="s">
        <v>17</v>
      </c>
      <c r="B119" s="108">
        <v>1349.5</v>
      </c>
      <c r="C119" s="709">
        <v>1349.93</v>
      </c>
      <c r="D119" s="459">
        <f>B119-C119</f>
        <v>-0.43000000000006366</v>
      </c>
      <c r="E119" s="460">
        <f>B119/C119</f>
        <v>0.99968146496485</v>
      </c>
      <c r="F119" s="283">
        <v>1348.88</v>
      </c>
      <c r="G119" s="710">
        <v>1347.42</v>
      </c>
      <c r="H119" s="286">
        <f>F119-G119</f>
        <v>1.4600000000000364</v>
      </c>
      <c r="I119" s="251">
        <f>B119-F119</f>
        <v>0.61999999999989086</v>
      </c>
      <c r="J119" s="287">
        <f>B119/F119</f>
        <v>1.0004596405907122</v>
      </c>
      <c r="K119" s="109">
        <v>1256.04</v>
      </c>
      <c r="L119" s="396">
        <f t="shared" ref="L119:L141" si="28">B119-K119</f>
        <v>93.460000000000036</v>
      </c>
      <c r="M119" s="397">
        <f t="shared" ref="M119:M141" si="29">B119/K119</f>
        <v>1.0744084583293525</v>
      </c>
      <c r="N119" s="103"/>
    </row>
    <row r="120" spans="1:14" ht="15" customHeight="1">
      <c r="A120" s="112" t="s">
        <v>18</v>
      </c>
      <c r="B120" s="113">
        <v>326.86</v>
      </c>
      <c r="C120" s="711">
        <v>326.86</v>
      </c>
      <c r="D120" s="380">
        <f t="shared" ref="D120:D141" si="30">B120-C120</f>
        <v>0</v>
      </c>
      <c r="E120" s="381">
        <f t="shared" ref="E120:E141" si="31">B120/C120</f>
        <v>1</v>
      </c>
      <c r="F120" s="285">
        <v>329.41</v>
      </c>
      <c r="G120" s="712">
        <v>329.57</v>
      </c>
      <c r="H120" s="256">
        <f t="shared" ref="H120:H141" si="32">F120-G120</f>
        <v>-0.15999999999996817</v>
      </c>
      <c r="I120" s="252">
        <f t="shared" ref="I120:I141" si="33">B120-F120</f>
        <v>-2.5500000000000114</v>
      </c>
      <c r="J120" s="284">
        <f t="shared" ref="J120:J141" si="34">B120/F120</f>
        <v>0.99225888710118082</v>
      </c>
      <c r="K120" s="114">
        <v>312.7</v>
      </c>
      <c r="L120" s="396">
        <f t="shared" si="28"/>
        <v>14.160000000000025</v>
      </c>
      <c r="M120" s="397">
        <f t="shared" si="29"/>
        <v>1.0452830188679245</v>
      </c>
      <c r="N120" s="103"/>
    </row>
    <row r="121" spans="1:14" ht="15" customHeight="1">
      <c r="A121" s="499" t="s">
        <v>19</v>
      </c>
      <c r="B121" s="366">
        <v>1022.64</v>
      </c>
      <c r="C121" s="713">
        <v>1023.07</v>
      </c>
      <c r="D121" s="383">
        <f t="shared" si="30"/>
        <v>-0.43000000000006366</v>
      </c>
      <c r="E121" s="384">
        <f t="shared" si="31"/>
        <v>0.9995796964039606</v>
      </c>
      <c r="F121" s="493">
        <v>1019.48</v>
      </c>
      <c r="G121" s="714">
        <v>1017.85</v>
      </c>
      <c r="H121" s="368">
        <f t="shared" si="32"/>
        <v>1.6299999999999955</v>
      </c>
      <c r="I121" s="367">
        <f t="shared" si="33"/>
        <v>3.1599999999999682</v>
      </c>
      <c r="J121" s="369">
        <f t="shared" si="34"/>
        <v>1.0030996194138189</v>
      </c>
      <c r="K121" s="426">
        <v>943.34</v>
      </c>
      <c r="L121" s="398">
        <f t="shared" si="28"/>
        <v>79.299999999999955</v>
      </c>
      <c r="M121" s="399">
        <f t="shared" si="29"/>
        <v>1.0840630101554052</v>
      </c>
      <c r="N121" s="103"/>
    </row>
    <row r="122" spans="1:14" ht="15" customHeight="1">
      <c r="A122" s="112" t="s">
        <v>20</v>
      </c>
      <c r="B122" s="113">
        <v>122.88</v>
      </c>
      <c r="C122" s="711">
        <v>122.63</v>
      </c>
      <c r="D122" s="380">
        <f t="shared" si="30"/>
        <v>0.25</v>
      </c>
      <c r="E122" s="381">
        <f t="shared" si="31"/>
        <v>1.0020386528581913</v>
      </c>
      <c r="F122" s="285">
        <v>120.75</v>
      </c>
      <c r="G122" s="712">
        <v>119.65</v>
      </c>
      <c r="H122" s="256">
        <f t="shared" si="32"/>
        <v>1.0999999999999943</v>
      </c>
      <c r="I122" s="252">
        <f t="shared" si="33"/>
        <v>2.1299999999999955</v>
      </c>
      <c r="J122" s="284">
        <f t="shared" si="34"/>
        <v>1.0176397515527951</v>
      </c>
      <c r="K122" s="114">
        <v>113.32</v>
      </c>
      <c r="L122" s="396">
        <f t="shared" si="28"/>
        <v>9.5600000000000023</v>
      </c>
      <c r="M122" s="397">
        <f t="shared" si="29"/>
        <v>1.0843628662195552</v>
      </c>
      <c r="N122" s="102"/>
    </row>
    <row r="123" spans="1:14" s="3" customFormat="1" ht="15" customHeight="1">
      <c r="A123" s="28" t="s">
        <v>21</v>
      </c>
      <c r="B123" s="99">
        <v>16.38</v>
      </c>
      <c r="C123" s="715">
        <v>16.48</v>
      </c>
      <c r="D123" s="386">
        <f t="shared" si="30"/>
        <v>-0.10000000000000142</v>
      </c>
      <c r="E123" s="387">
        <f t="shared" si="31"/>
        <v>0.9939320388349514</v>
      </c>
      <c r="F123" s="288">
        <v>15.89</v>
      </c>
      <c r="G123" s="716">
        <v>15.99</v>
      </c>
      <c r="H123" s="196">
        <f t="shared" si="32"/>
        <v>-9.9999999999999645E-2</v>
      </c>
      <c r="I123" s="253">
        <f t="shared" si="33"/>
        <v>0.48999999999999844</v>
      </c>
      <c r="J123" s="289">
        <f t="shared" si="34"/>
        <v>1.0308370044052861</v>
      </c>
      <c r="K123" s="105">
        <v>14.32</v>
      </c>
      <c r="L123" s="455">
        <f t="shared" si="28"/>
        <v>2.0599999999999987</v>
      </c>
      <c r="M123" s="456">
        <f t="shared" si="29"/>
        <v>1.1438547486033519</v>
      </c>
    </row>
    <row r="124" spans="1:14" s="3" customFormat="1" ht="15" customHeight="1">
      <c r="A124" s="28" t="s">
        <v>22</v>
      </c>
      <c r="B124" s="99">
        <v>6.02</v>
      </c>
      <c r="C124" s="715">
        <v>6.02</v>
      </c>
      <c r="D124" s="386">
        <f t="shared" si="30"/>
        <v>0</v>
      </c>
      <c r="E124" s="387">
        <f t="shared" si="31"/>
        <v>1</v>
      </c>
      <c r="F124" s="288">
        <v>5.91</v>
      </c>
      <c r="G124" s="716">
        <v>5.91</v>
      </c>
      <c r="H124" s="196">
        <f t="shared" si="32"/>
        <v>0</v>
      </c>
      <c r="I124" s="253">
        <f t="shared" si="33"/>
        <v>0.10999999999999943</v>
      </c>
      <c r="J124" s="289">
        <f t="shared" si="34"/>
        <v>1.0186125211505921</v>
      </c>
      <c r="K124" s="105">
        <v>5.87</v>
      </c>
      <c r="L124" s="455">
        <f t="shared" si="28"/>
        <v>0.14999999999999947</v>
      </c>
      <c r="M124" s="456">
        <f t="shared" si="29"/>
        <v>1.0255536626916524</v>
      </c>
    </row>
    <row r="125" spans="1:14" s="3" customFormat="1" ht="15" customHeight="1">
      <c r="A125" s="28" t="s">
        <v>25</v>
      </c>
      <c r="B125" s="99">
        <v>64.75</v>
      </c>
      <c r="C125" s="715">
        <v>64.25</v>
      </c>
      <c r="D125" s="386">
        <f t="shared" si="30"/>
        <v>0.5</v>
      </c>
      <c r="E125" s="387">
        <f t="shared" si="31"/>
        <v>1.0077821011673151</v>
      </c>
      <c r="F125" s="288">
        <v>63.79</v>
      </c>
      <c r="G125" s="716">
        <v>63.29</v>
      </c>
      <c r="H125" s="196">
        <f t="shared" si="32"/>
        <v>0.5</v>
      </c>
      <c r="I125" s="253">
        <f t="shared" si="33"/>
        <v>0.96000000000000085</v>
      </c>
      <c r="J125" s="289">
        <f t="shared" si="34"/>
        <v>1.0150493807806866</v>
      </c>
      <c r="K125" s="105">
        <v>60.24</v>
      </c>
      <c r="L125" s="455">
        <f t="shared" si="28"/>
        <v>4.509999999999998</v>
      </c>
      <c r="M125" s="456">
        <f t="shared" si="29"/>
        <v>1.074867197875166</v>
      </c>
    </row>
    <row r="126" spans="1:14" s="3" customFormat="1" ht="15" customHeight="1">
      <c r="A126" s="500" t="s">
        <v>23</v>
      </c>
      <c r="B126" s="81">
        <v>23.27</v>
      </c>
      <c r="C126" s="717">
        <v>23.42</v>
      </c>
      <c r="D126" s="389">
        <f t="shared" si="30"/>
        <v>-0.15000000000000213</v>
      </c>
      <c r="E126" s="390">
        <f t="shared" si="31"/>
        <v>0.99359521776259596</v>
      </c>
      <c r="F126" s="292">
        <v>22.05</v>
      </c>
      <c r="G126" s="718">
        <v>22.05</v>
      </c>
      <c r="H126" s="200">
        <f t="shared" si="32"/>
        <v>0</v>
      </c>
      <c r="I126" s="254">
        <f t="shared" si="33"/>
        <v>1.2199999999999989</v>
      </c>
      <c r="J126" s="293">
        <f t="shared" si="34"/>
        <v>1.0553287981859409</v>
      </c>
      <c r="K126" s="106">
        <v>21.24</v>
      </c>
      <c r="L126" s="250">
        <f t="shared" si="28"/>
        <v>2.0300000000000011</v>
      </c>
      <c r="M126" s="457">
        <f t="shared" si="29"/>
        <v>1.0955743879472695</v>
      </c>
    </row>
    <row r="127" spans="1:14" ht="15" customHeight="1">
      <c r="A127" s="112" t="s">
        <v>24</v>
      </c>
      <c r="B127" s="113">
        <v>368.35</v>
      </c>
      <c r="C127" s="711">
        <v>368.55</v>
      </c>
      <c r="D127" s="380">
        <f t="shared" si="30"/>
        <v>-0.19999999999998863</v>
      </c>
      <c r="E127" s="381">
        <f t="shared" si="31"/>
        <v>0.99945733279066618</v>
      </c>
      <c r="F127" s="285">
        <v>361.72</v>
      </c>
      <c r="G127" s="712">
        <v>361.57</v>
      </c>
      <c r="H127" s="256">
        <f t="shared" si="32"/>
        <v>0.15000000000003411</v>
      </c>
      <c r="I127" s="252">
        <f t="shared" si="33"/>
        <v>6.6299999999999955</v>
      </c>
      <c r="J127" s="284">
        <f t="shared" si="34"/>
        <v>1.0183290943271037</v>
      </c>
      <c r="K127" s="114">
        <v>353.8</v>
      </c>
      <c r="L127" s="396">
        <f t="shared" si="28"/>
        <v>14.550000000000011</v>
      </c>
      <c r="M127" s="397">
        <f t="shared" si="29"/>
        <v>1.0411249293386093</v>
      </c>
      <c r="N127" s="102"/>
    </row>
    <row r="128" spans="1:14" s="3" customFormat="1" ht="15" customHeight="1">
      <c r="A128" s="483" t="s">
        <v>55</v>
      </c>
      <c r="B128" s="99">
        <v>160.52000000000001</v>
      </c>
      <c r="C128" s="715">
        <v>160.82</v>
      </c>
      <c r="D128" s="386">
        <f t="shared" si="30"/>
        <v>-0.29999999999998295</v>
      </c>
      <c r="E128" s="387">
        <f t="shared" si="31"/>
        <v>0.99813456037806259</v>
      </c>
      <c r="F128" s="288">
        <v>159.87</v>
      </c>
      <c r="G128" s="716">
        <v>159.82</v>
      </c>
      <c r="H128" s="196">
        <f t="shared" si="32"/>
        <v>5.0000000000011369E-2</v>
      </c>
      <c r="I128" s="253">
        <f t="shared" si="33"/>
        <v>0.65000000000000568</v>
      </c>
      <c r="J128" s="289">
        <f t="shared" si="34"/>
        <v>1.0040658034653156</v>
      </c>
      <c r="K128" s="105">
        <v>157.26</v>
      </c>
      <c r="L128" s="455">
        <f t="shared" si="28"/>
        <v>3.2600000000000193</v>
      </c>
      <c r="M128" s="456">
        <f t="shared" si="29"/>
        <v>1.0207300012717793</v>
      </c>
    </row>
    <row r="129" spans="1:14" s="3" customFormat="1" ht="15" customHeight="1">
      <c r="A129" s="483" t="s">
        <v>36</v>
      </c>
      <c r="B129" s="99">
        <v>17.05</v>
      </c>
      <c r="C129" s="715">
        <v>17.05</v>
      </c>
      <c r="D129" s="386">
        <f t="shared" si="30"/>
        <v>0</v>
      </c>
      <c r="E129" s="387">
        <f t="shared" si="31"/>
        <v>1</v>
      </c>
      <c r="F129" s="288">
        <v>17.18</v>
      </c>
      <c r="G129" s="716">
        <v>17.18</v>
      </c>
      <c r="H129" s="196">
        <f t="shared" si="32"/>
        <v>0</v>
      </c>
      <c r="I129" s="253">
        <f t="shared" si="33"/>
        <v>-0.12999999999999901</v>
      </c>
      <c r="J129" s="289">
        <f t="shared" si="34"/>
        <v>0.99243306169965084</v>
      </c>
      <c r="K129" s="105">
        <v>17.260000000000002</v>
      </c>
      <c r="L129" s="455">
        <f t="shared" si="28"/>
        <v>-0.21000000000000085</v>
      </c>
      <c r="M129" s="456">
        <f t="shared" si="29"/>
        <v>0.98783314020857471</v>
      </c>
    </row>
    <row r="130" spans="1:14" s="3" customFormat="1" ht="15" customHeight="1">
      <c r="A130" s="28" t="s">
        <v>37</v>
      </c>
      <c r="B130" s="99">
        <v>48.19</v>
      </c>
      <c r="C130" s="715">
        <v>48.19</v>
      </c>
      <c r="D130" s="386">
        <f t="shared" si="30"/>
        <v>0</v>
      </c>
      <c r="E130" s="387">
        <f t="shared" si="31"/>
        <v>1</v>
      </c>
      <c r="F130" s="288">
        <v>47.05</v>
      </c>
      <c r="G130" s="716">
        <v>46.95</v>
      </c>
      <c r="H130" s="196">
        <f t="shared" si="32"/>
        <v>9.9999999999994316E-2</v>
      </c>
      <c r="I130" s="253">
        <f t="shared" si="33"/>
        <v>1.1400000000000006</v>
      </c>
      <c r="J130" s="289">
        <f t="shared" si="34"/>
        <v>1.0242295430393198</v>
      </c>
      <c r="K130" s="105">
        <v>44.72</v>
      </c>
      <c r="L130" s="455">
        <f t="shared" si="28"/>
        <v>3.4699999999999989</v>
      </c>
      <c r="M130" s="456">
        <f t="shared" si="29"/>
        <v>1.0775939177101967</v>
      </c>
    </row>
    <row r="131" spans="1:14" s="3" customFormat="1" ht="15" customHeight="1">
      <c r="A131" s="28" t="s">
        <v>38</v>
      </c>
      <c r="B131" s="99">
        <v>66.77</v>
      </c>
      <c r="C131" s="715">
        <v>66.67</v>
      </c>
      <c r="D131" s="386">
        <f t="shared" si="30"/>
        <v>9.9999999999994316E-2</v>
      </c>
      <c r="E131" s="387">
        <f t="shared" si="31"/>
        <v>1.0014999250037497</v>
      </c>
      <c r="F131" s="288">
        <v>64.64</v>
      </c>
      <c r="G131" s="716">
        <v>64.64</v>
      </c>
      <c r="H131" s="196">
        <f t="shared" si="32"/>
        <v>0</v>
      </c>
      <c r="I131" s="253">
        <f t="shared" si="33"/>
        <v>2.1299999999999955</v>
      </c>
      <c r="J131" s="289">
        <f t="shared" si="34"/>
        <v>1.0329517326732673</v>
      </c>
      <c r="K131" s="105">
        <v>64.47</v>
      </c>
      <c r="L131" s="455">
        <f t="shared" si="28"/>
        <v>2.2999999999999972</v>
      </c>
      <c r="M131" s="456">
        <f t="shared" si="29"/>
        <v>1.0356755079882116</v>
      </c>
    </row>
    <row r="132" spans="1:14" s="3" customFormat="1" ht="15" customHeight="1">
      <c r="A132" s="28" t="s">
        <v>39</v>
      </c>
      <c r="B132" s="99">
        <v>16.11</v>
      </c>
      <c r="C132" s="715">
        <v>16.11</v>
      </c>
      <c r="D132" s="386">
        <f t="shared" si="30"/>
        <v>0</v>
      </c>
      <c r="E132" s="387">
        <f t="shared" si="31"/>
        <v>1</v>
      </c>
      <c r="F132" s="288">
        <v>15.11</v>
      </c>
      <c r="G132" s="716">
        <v>15.11</v>
      </c>
      <c r="H132" s="196">
        <f t="shared" si="32"/>
        <v>0</v>
      </c>
      <c r="I132" s="253">
        <f t="shared" si="33"/>
        <v>1</v>
      </c>
      <c r="J132" s="289">
        <f t="shared" si="34"/>
        <v>1.0661813368630046</v>
      </c>
      <c r="K132" s="105">
        <v>14.11</v>
      </c>
      <c r="L132" s="455">
        <f t="shared" si="28"/>
        <v>2</v>
      </c>
      <c r="M132" s="456">
        <f t="shared" si="29"/>
        <v>1.1417434443656982</v>
      </c>
    </row>
    <row r="133" spans="1:14" s="98" customFormat="1" ht="15" customHeight="1">
      <c r="A133" s="28" t="s">
        <v>30</v>
      </c>
      <c r="B133" s="99">
        <v>44.51</v>
      </c>
      <c r="C133" s="715">
        <v>44.51</v>
      </c>
      <c r="D133" s="386">
        <f t="shared" si="30"/>
        <v>0</v>
      </c>
      <c r="E133" s="387">
        <f t="shared" si="31"/>
        <v>1</v>
      </c>
      <c r="F133" s="288">
        <v>43.07</v>
      </c>
      <c r="G133" s="716">
        <v>43.07</v>
      </c>
      <c r="H133" s="196">
        <f t="shared" si="32"/>
        <v>0</v>
      </c>
      <c r="I133" s="253">
        <f t="shared" si="33"/>
        <v>1.4399999999999977</v>
      </c>
      <c r="J133" s="289">
        <f t="shared" si="34"/>
        <v>1.0334339447411192</v>
      </c>
      <c r="K133" s="105">
        <v>41.22</v>
      </c>
      <c r="L133" s="455">
        <f t="shared" si="28"/>
        <v>3.2899999999999991</v>
      </c>
      <c r="M133" s="456">
        <f t="shared" si="29"/>
        <v>1.0798156234837457</v>
      </c>
    </row>
    <row r="134" spans="1:14" s="98" customFormat="1" ht="15" customHeight="1">
      <c r="A134" s="500" t="s">
        <v>40</v>
      </c>
      <c r="B134" s="81">
        <v>10.51</v>
      </c>
      <c r="C134" s="717">
        <v>10.51</v>
      </c>
      <c r="D134" s="389">
        <f t="shared" si="30"/>
        <v>0</v>
      </c>
      <c r="E134" s="390">
        <f t="shared" si="31"/>
        <v>1</v>
      </c>
      <c r="F134" s="292">
        <v>10.11</v>
      </c>
      <c r="G134" s="718">
        <v>10.11</v>
      </c>
      <c r="H134" s="200">
        <f t="shared" si="32"/>
        <v>0</v>
      </c>
      <c r="I134" s="254">
        <f t="shared" si="33"/>
        <v>0.40000000000000036</v>
      </c>
      <c r="J134" s="293">
        <f t="shared" si="34"/>
        <v>1.0395647873392682</v>
      </c>
      <c r="K134" s="106">
        <v>10.32</v>
      </c>
      <c r="L134" s="250">
        <f t="shared" si="28"/>
        <v>0.1899999999999995</v>
      </c>
      <c r="M134" s="457">
        <f t="shared" si="29"/>
        <v>1.0184108527131783</v>
      </c>
    </row>
    <row r="135" spans="1:14" ht="15" customHeight="1">
      <c r="A135" s="112" t="s">
        <v>26</v>
      </c>
      <c r="B135" s="113">
        <v>255.48</v>
      </c>
      <c r="C135" s="711">
        <v>255.48</v>
      </c>
      <c r="D135" s="380">
        <f t="shared" si="30"/>
        <v>0</v>
      </c>
      <c r="E135" s="381">
        <f t="shared" si="31"/>
        <v>1</v>
      </c>
      <c r="F135" s="285">
        <v>250.73</v>
      </c>
      <c r="G135" s="712">
        <v>250.73</v>
      </c>
      <c r="H135" s="256">
        <f t="shared" si="32"/>
        <v>0</v>
      </c>
      <c r="I135" s="252">
        <f t="shared" si="33"/>
        <v>4.75</v>
      </c>
      <c r="J135" s="284">
        <f t="shared" si="34"/>
        <v>1.0189446815299326</v>
      </c>
      <c r="K135" s="114">
        <v>238.74</v>
      </c>
      <c r="L135" s="396">
        <f t="shared" si="28"/>
        <v>16.739999999999981</v>
      </c>
      <c r="M135" s="397">
        <f t="shared" si="29"/>
        <v>1.070118120130686</v>
      </c>
      <c r="N135" s="102"/>
    </row>
    <row r="136" spans="1:14" s="632" customFormat="1" ht="15" customHeight="1">
      <c r="A136" s="688" t="s">
        <v>102</v>
      </c>
      <c r="B136" s="673">
        <f>B119-B135</f>
        <v>1094.02</v>
      </c>
      <c r="C136" s="724">
        <v>1094.45</v>
      </c>
      <c r="D136" s="675">
        <f t="shared" si="30"/>
        <v>-0.43000000000006366</v>
      </c>
      <c r="E136" s="660">
        <f t="shared" si="31"/>
        <v>0.99960710859335733</v>
      </c>
      <c r="F136" s="676">
        <v>1020.1700000000001</v>
      </c>
      <c r="G136" s="725">
        <v>1020.1700000000001</v>
      </c>
      <c r="H136" s="678">
        <f t="shared" si="32"/>
        <v>0</v>
      </c>
      <c r="I136" s="677">
        <f t="shared" si="33"/>
        <v>73.849999999999909</v>
      </c>
      <c r="J136" s="662">
        <f t="shared" si="34"/>
        <v>1.07238989580168</v>
      </c>
      <c r="K136" s="689">
        <f>K119-K135</f>
        <v>1017.3</v>
      </c>
      <c r="L136" s="679">
        <f t="shared" si="28"/>
        <v>76.720000000000027</v>
      </c>
      <c r="M136" s="664">
        <f t="shared" si="29"/>
        <v>1.0754153150496413</v>
      </c>
    </row>
    <row r="137" spans="1:14" s="657" customFormat="1" ht="15" customHeight="1">
      <c r="A137" s="690" t="s">
        <v>103</v>
      </c>
      <c r="B137" s="659">
        <f>B135/B119</f>
        <v>0.18931456094849944</v>
      </c>
      <c r="C137" s="726">
        <v>0.1892542576281733</v>
      </c>
      <c r="D137" s="660">
        <f t="shared" si="30"/>
        <v>6.0303320326138277E-5</v>
      </c>
      <c r="E137" s="660">
        <f t="shared" si="31"/>
        <v>1.0003186365320489</v>
      </c>
      <c r="F137" s="681">
        <v>0.19027700611159615</v>
      </c>
      <c r="G137" s="727">
        <v>0.19027700611159615</v>
      </c>
      <c r="H137" s="662">
        <f t="shared" si="32"/>
        <v>0</v>
      </c>
      <c r="I137" s="661">
        <f t="shared" si="33"/>
        <v>-9.6244516309670902E-4</v>
      </c>
      <c r="J137" s="662">
        <f t="shared" si="34"/>
        <v>0.99494187352027053</v>
      </c>
      <c r="K137" s="691">
        <f>K135/K119</f>
        <v>0.19007356453616128</v>
      </c>
      <c r="L137" s="663">
        <f t="shared" si="28"/>
        <v>-7.5900358766184395E-4</v>
      </c>
      <c r="M137" s="664">
        <f t="shared" si="29"/>
        <v>0.9960067903734322</v>
      </c>
    </row>
    <row r="138" spans="1:14" s="102" customFormat="1" ht="15" customHeight="1">
      <c r="A138" s="112" t="s">
        <v>32</v>
      </c>
      <c r="B138" s="113">
        <v>58</v>
      </c>
      <c r="C138" s="711">
        <v>58.5</v>
      </c>
      <c r="D138" s="380">
        <f t="shared" si="30"/>
        <v>-0.5</v>
      </c>
      <c r="E138" s="381">
        <f t="shared" si="31"/>
        <v>0.99145299145299148</v>
      </c>
      <c r="F138" s="285">
        <v>57.17</v>
      </c>
      <c r="G138" s="712">
        <v>57.37</v>
      </c>
      <c r="H138" s="256">
        <f t="shared" si="32"/>
        <v>-0.19999999999999574</v>
      </c>
      <c r="I138" s="252">
        <f t="shared" si="33"/>
        <v>0.82999999999999829</v>
      </c>
      <c r="J138" s="284">
        <f t="shared" si="34"/>
        <v>1.0145181039006472</v>
      </c>
      <c r="K138" s="114">
        <v>54.78</v>
      </c>
      <c r="L138" s="396">
        <f t="shared" si="28"/>
        <v>3.2199999999999989</v>
      </c>
      <c r="M138" s="397">
        <f t="shared" si="29"/>
        <v>1.058780576852866</v>
      </c>
    </row>
    <row r="139" spans="1:14" s="3" customFormat="1" ht="15" customHeight="1">
      <c r="A139" s="28" t="s">
        <v>33</v>
      </c>
      <c r="B139" s="99">
        <v>32.25</v>
      </c>
      <c r="C139" s="715">
        <v>32.65</v>
      </c>
      <c r="D139" s="386">
        <f t="shared" si="30"/>
        <v>-0.39999999999999858</v>
      </c>
      <c r="E139" s="387">
        <f t="shared" si="31"/>
        <v>0.98774885145482394</v>
      </c>
      <c r="F139" s="288">
        <v>31.13</v>
      </c>
      <c r="G139" s="716">
        <v>31.33</v>
      </c>
      <c r="H139" s="196">
        <f t="shared" si="32"/>
        <v>-0.19999999999999929</v>
      </c>
      <c r="I139" s="253">
        <f t="shared" si="33"/>
        <v>1.120000000000001</v>
      </c>
      <c r="J139" s="289">
        <f t="shared" si="34"/>
        <v>1.0359781561194989</v>
      </c>
      <c r="K139" s="105">
        <v>29.64</v>
      </c>
      <c r="L139" s="455">
        <f t="shared" si="28"/>
        <v>2.6099999999999994</v>
      </c>
      <c r="M139" s="456">
        <f t="shared" si="29"/>
        <v>1.0880566801619433</v>
      </c>
    </row>
    <row r="140" spans="1:14" s="98" customFormat="1" ht="15" customHeight="1">
      <c r="A140" s="28" t="s">
        <v>35</v>
      </c>
      <c r="B140" s="99">
        <v>13.66</v>
      </c>
      <c r="C140" s="715">
        <v>13.76</v>
      </c>
      <c r="D140" s="386">
        <f t="shared" si="30"/>
        <v>-9.9999999999999645E-2</v>
      </c>
      <c r="E140" s="387">
        <f t="shared" si="31"/>
        <v>0.99273255813953487</v>
      </c>
      <c r="F140" s="288">
        <v>13.93</v>
      </c>
      <c r="G140" s="716">
        <v>13.93</v>
      </c>
      <c r="H140" s="196">
        <f t="shared" si="32"/>
        <v>0</v>
      </c>
      <c r="I140" s="253">
        <f t="shared" si="33"/>
        <v>-0.26999999999999957</v>
      </c>
      <c r="J140" s="289">
        <f t="shared" si="34"/>
        <v>0.98061737257717163</v>
      </c>
      <c r="K140" s="105">
        <v>13.87</v>
      </c>
      <c r="L140" s="455">
        <f t="shared" si="28"/>
        <v>-0.20999999999999908</v>
      </c>
      <c r="M140" s="456">
        <f t="shared" si="29"/>
        <v>0.98485940879596257</v>
      </c>
    </row>
    <row r="141" spans="1:14" s="627" customFormat="1" ht="15" customHeight="1">
      <c r="A141" s="665" t="s">
        <v>98</v>
      </c>
      <c r="B141" s="682">
        <f>B138-B139-B140</f>
        <v>12.09</v>
      </c>
      <c r="C141" s="683">
        <v>12.090000000000002</v>
      </c>
      <c r="D141" s="684">
        <f t="shared" si="30"/>
        <v>0</v>
      </c>
      <c r="E141" s="667">
        <f t="shared" si="31"/>
        <v>0.99999999999999989</v>
      </c>
      <c r="F141" s="682">
        <v>11.549999999999999</v>
      </c>
      <c r="G141" s="685">
        <v>11.549999999999999</v>
      </c>
      <c r="H141" s="686">
        <f t="shared" si="32"/>
        <v>0</v>
      </c>
      <c r="I141" s="685">
        <f t="shared" si="33"/>
        <v>0.54000000000000092</v>
      </c>
      <c r="J141" s="669">
        <f t="shared" si="34"/>
        <v>1.0467532467532468</v>
      </c>
      <c r="K141" s="682">
        <f>K138-K139-K140</f>
        <v>11.270000000000001</v>
      </c>
      <c r="L141" s="687">
        <f t="shared" si="28"/>
        <v>0.81999999999999851</v>
      </c>
      <c r="M141" s="672">
        <f t="shared" si="29"/>
        <v>1.0727595385980477</v>
      </c>
    </row>
    <row r="142" spans="1:14" s="1" customFormat="1">
      <c r="A142" s="501"/>
      <c r="B142" s="124"/>
      <c r="C142" s="124"/>
      <c r="D142" s="124"/>
      <c r="E142" s="125"/>
      <c r="F142" s="125"/>
      <c r="G142" s="125"/>
      <c r="H142" s="124"/>
      <c r="I142" s="126"/>
      <c r="J142" s="89"/>
      <c r="K142" s="124"/>
      <c r="L142" s="90"/>
      <c r="M142" s="89"/>
    </row>
    <row r="143" spans="1:14" ht="15.6">
      <c r="A143" s="495" t="s">
        <v>405</v>
      </c>
      <c r="J143"/>
    </row>
    <row r="144" spans="1:14">
      <c r="A144" s="496"/>
      <c r="B144" s="21"/>
      <c r="C144" s="21"/>
      <c r="D144" s="21"/>
      <c r="E144" s="21"/>
      <c r="F144" s="21"/>
      <c r="G144" s="21"/>
      <c r="H144" s="21"/>
      <c r="I144" s="21"/>
      <c r="J144" s="21"/>
      <c r="K144" s="128"/>
      <c r="L144" s="21"/>
      <c r="M144" s="21"/>
    </row>
    <row r="145" spans="1:14" s="193" customFormat="1" ht="46.2">
      <c r="A145" s="497" t="s">
        <v>61</v>
      </c>
      <c r="B145" s="334" t="s">
        <v>422</v>
      </c>
      <c r="C145" s="374" t="s">
        <v>443</v>
      </c>
      <c r="D145" s="375" t="s">
        <v>385</v>
      </c>
      <c r="E145" s="376" t="s">
        <v>386</v>
      </c>
      <c r="F145" s="334" t="s">
        <v>423</v>
      </c>
      <c r="G145" s="120" t="s">
        <v>444</v>
      </c>
      <c r="H145" s="255" t="s">
        <v>445</v>
      </c>
      <c r="I145" s="371" t="s">
        <v>265</v>
      </c>
      <c r="J145" s="121" t="s">
        <v>266</v>
      </c>
      <c r="K145" s="339" t="s">
        <v>204</v>
      </c>
      <c r="L145" s="391" t="s">
        <v>205</v>
      </c>
      <c r="M145" s="403" t="s">
        <v>161</v>
      </c>
    </row>
    <row r="146" spans="1:14">
      <c r="A146" s="498"/>
      <c r="B146" s="335" t="s">
        <v>16</v>
      </c>
      <c r="C146" s="20" t="s">
        <v>16</v>
      </c>
      <c r="D146" s="377" t="s">
        <v>16</v>
      </c>
      <c r="E146" s="378" t="s">
        <v>1</v>
      </c>
      <c r="F146" s="335" t="s">
        <v>16</v>
      </c>
      <c r="G146" s="27" t="s">
        <v>16</v>
      </c>
      <c r="H146" s="6" t="s">
        <v>16</v>
      </c>
      <c r="I146" s="27" t="s">
        <v>16</v>
      </c>
      <c r="J146" s="6" t="s">
        <v>1</v>
      </c>
      <c r="K146" s="340" t="s">
        <v>16</v>
      </c>
      <c r="L146" s="16" t="s">
        <v>16</v>
      </c>
      <c r="M146" s="404" t="s">
        <v>1</v>
      </c>
    </row>
    <row r="147" spans="1:14" ht="15" customHeight="1">
      <c r="A147" s="112" t="s">
        <v>17</v>
      </c>
      <c r="B147" s="257">
        <f t="shared" ref="B147:C162" si="35">B119-B91</f>
        <v>537.29999999999995</v>
      </c>
      <c r="C147" s="458">
        <f t="shared" si="35"/>
        <v>537.0200000000001</v>
      </c>
      <c r="D147" s="458">
        <f>B147-C147</f>
        <v>0.27999999999985903</v>
      </c>
      <c r="E147" s="506">
        <f>B147/C147</f>
        <v>1.0005213958511785</v>
      </c>
      <c r="F147" s="257">
        <f t="shared" ref="F147:G162" si="36">F119-F91</f>
        <v>546.5200000000001</v>
      </c>
      <c r="G147" s="258">
        <f t="shared" si="36"/>
        <v>545.5200000000001</v>
      </c>
      <c r="H147" s="504">
        <f>F147-G147</f>
        <v>1</v>
      </c>
      <c r="I147" s="258">
        <f>B147-F147</f>
        <v>-9.220000000000141</v>
      </c>
      <c r="J147" s="294">
        <f>B147/F147</f>
        <v>0.98312962014198901</v>
      </c>
      <c r="K147" s="488">
        <f t="shared" ref="K147:K163" si="37">K119-K91</f>
        <v>486.31999999999994</v>
      </c>
      <c r="L147" s="469">
        <f>B147-K147</f>
        <v>50.980000000000018</v>
      </c>
      <c r="M147" s="464">
        <f>B147/K147</f>
        <v>1.1048280967264352</v>
      </c>
      <c r="N147" s="103"/>
    </row>
    <row r="148" spans="1:14" ht="15" customHeight="1">
      <c r="A148" s="112" t="s">
        <v>18</v>
      </c>
      <c r="B148" s="262">
        <f t="shared" si="35"/>
        <v>185.09</v>
      </c>
      <c r="C148" s="407">
        <f t="shared" si="35"/>
        <v>185.09</v>
      </c>
      <c r="D148" s="407">
        <f t="shared" ref="D148:D169" si="38">B148-C148</f>
        <v>0</v>
      </c>
      <c r="E148" s="408">
        <f t="shared" ref="E148:E169" si="39">B148/C148</f>
        <v>1</v>
      </c>
      <c r="F148" s="262">
        <f t="shared" si="36"/>
        <v>183.28000000000003</v>
      </c>
      <c r="G148" s="263">
        <f t="shared" si="36"/>
        <v>183.41</v>
      </c>
      <c r="H148" s="259">
        <f t="shared" ref="H148:H169" si="40">F148-G148</f>
        <v>-0.12999999999996703</v>
      </c>
      <c r="I148" s="263">
        <f t="shared" ref="I148:I169" si="41">B148-F148</f>
        <v>1.8099999999999739</v>
      </c>
      <c r="J148" s="276">
        <f t="shared" ref="J148:J169" si="42">B148/F148</f>
        <v>1.0098756001745961</v>
      </c>
      <c r="K148" s="489">
        <f t="shared" si="37"/>
        <v>176.89999999999998</v>
      </c>
      <c r="L148" s="430">
        <f t="shared" ref="L148:L169" si="43">B148-K148</f>
        <v>8.1900000000000261</v>
      </c>
      <c r="M148" s="435">
        <f t="shared" ref="M148:M169" si="44">B148/K148</f>
        <v>1.0462973431317131</v>
      </c>
      <c r="N148" s="103"/>
    </row>
    <row r="149" spans="1:14" ht="15" customHeight="1">
      <c r="A149" s="499" t="s">
        <v>19</v>
      </c>
      <c r="B149" s="416">
        <f t="shared" si="35"/>
        <v>352.21000000000004</v>
      </c>
      <c r="C149" s="418">
        <f t="shared" si="35"/>
        <v>351.94000000000005</v>
      </c>
      <c r="D149" s="418">
        <f t="shared" si="38"/>
        <v>0.26999999999998181</v>
      </c>
      <c r="E149" s="419">
        <f t="shared" si="39"/>
        <v>1.0007671762232198</v>
      </c>
      <c r="F149" s="416">
        <f t="shared" si="36"/>
        <v>363.24</v>
      </c>
      <c r="G149" s="420">
        <f t="shared" si="36"/>
        <v>362.11</v>
      </c>
      <c r="H149" s="421">
        <f t="shared" si="40"/>
        <v>1.1299999999999955</v>
      </c>
      <c r="I149" s="420">
        <f t="shared" si="41"/>
        <v>-11.029999999999973</v>
      </c>
      <c r="J149" s="422">
        <f t="shared" si="42"/>
        <v>0.96963440149763247</v>
      </c>
      <c r="K149" s="490">
        <f t="shared" si="37"/>
        <v>309.42000000000007</v>
      </c>
      <c r="L149" s="432">
        <f t="shared" si="43"/>
        <v>42.789999999999964</v>
      </c>
      <c r="M149" s="436">
        <f t="shared" si="44"/>
        <v>1.138290996057139</v>
      </c>
      <c r="N149" s="103"/>
    </row>
    <row r="150" spans="1:14" ht="15" customHeight="1">
      <c r="A150" s="112" t="s">
        <v>20</v>
      </c>
      <c r="B150" s="262">
        <f t="shared" si="35"/>
        <v>31.89</v>
      </c>
      <c r="C150" s="407">
        <f t="shared" si="35"/>
        <v>31.439999999999998</v>
      </c>
      <c r="D150" s="407">
        <f t="shared" si="38"/>
        <v>0.45000000000000284</v>
      </c>
      <c r="E150" s="408">
        <f t="shared" si="39"/>
        <v>1.0143129770992367</v>
      </c>
      <c r="F150" s="262">
        <f t="shared" si="36"/>
        <v>31.72</v>
      </c>
      <c r="G150" s="263">
        <f t="shared" si="36"/>
        <v>31.120000000000005</v>
      </c>
      <c r="H150" s="259">
        <f t="shared" si="40"/>
        <v>0.59999999999999432</v>
      </c>
      <c r="I150" s="263">
        <f t="shared" si="41"/>
        <v>0.17000000000000171</v>
      </c>
      <c r="J150" s="276">
        <f t="shared" si="42"/>
        <v>1.005359394703657</v>
      </c>
      <c r="K150" s="489">
        <f t="shared" si="37"/>
        <v>29.189999999999998</v>
      </c>
      <c r="L150" s="430">
        <f t="shared" si="43"/>
        <v>2.7000000000000028</v>
      </c>
      <c r="M150" s="435">
        <f t="shared" si="44"/>
        <v>1.0924974306269271</v>
      </c>
      <c r="N150" s="102"/>
    </row>
    <row r="151" spans="1:14" s="3" customFormat="1" ht="15" customHeight="1">
      <c r="A151" s="28" t="s">
        <v>21</v>
      </c>
      <c r="B151" s="264">
        <f t="shared" si="35"/>
        <v>5.5599999999999987</v>
      </c>
      <c r="C151" s="410">
        <f t="shared" si="35"/>
        <v>5.5600000000000005</v>
      </c>
      <c r="D151" s="410">
        <f t="shared" si="38"/>
        <v>0</v>
      </c>
      <c r="E151" s="411">
        <f t="shared" si="39"/>
        <v>0.99999999999999967</v>
      </c>
      <c r="F151" s="264">
        <f t="shared" si="36"/>
        <v>5.4700000000000006</v>
      </c>
      <c r="G151" s="265">
        <f t="shared" si="36"/>
        <v>5.4700000000000006</v>
      </c>
      <c r="H151" s="266">
        <f t="shared" si="40"/>
        <v>0</v>
      </c>
      <c r="I151" s="265">
        <f t="shared" si="41"/>
        <v>8.9999999999998082E-2</v>
      </c>
      <c r="J151" s="278">
        <f t="shared" si="42"/>
        <v>1.0164533820840946</v>
      </c>
      <c r="K151" s="491">
        <f t="shared" si="37"/>
        <v>4.9600000000000009</v>
      </c>
      <c r="L151" s="433">
        <f t="shared" si="43"/>
        <v>0.59999999999999787</v>
      </c>
      <c r="M151" s="437">
        <f t="shared" si="44"/>
        <v>1.1209677419354833</v>
      </c>
    </row>
    <row r="152" spans="1:14" s="3" customFormat="1" ht="15" customHeight="1">
      <c r="A152" s="28" t="s">
        <v>22</v>
      </c>
      <c r="B152" s="264">
        <f t="shared" si="35"/>
        <v>1.6799999999999997</v>
      </c>
      <c r="C152" s="410">
        <f t="shared" si="35"/>
        <v>1.6799999999999997</v>
      </c>
      <c r="D152" s="410">
        <f t="shared" si="38"/>
        <v>0</v>
      </c>
      <c r="E152" s="411">
        <f t="shared" si="39"/>
        <v>1</v>
      </c>
      <c r="F152" s="264">
        <f t="shared" si="36"/>
        <v>1.67</v>
      </c>
      <c r="G152" s="265">
        <f t="shared" si="36"/>
        <v>1.67</v>
      </c>
      <c r="H152" s="266">
        <f t="shared" si="40"/>
        <v>0</v>
      </c>
      <c r="I152" s="265">
        <f t="shared" si="41"/>
        <v>9.9999999999997868E-3</v>
      </c>
      <c r="J152" s="278">
        <f t="shared" si="42"/>
        <v>1.0059880239520957</v>
      </c>
      <c r="K152" s="491">
        <f t="shared" si="37"/>
        <v>1.6799999999999997</v>
      </c>
      <c r="L152" s="433">
        <f t="shared" si="43"/>
        <v>0</v>
      </c>
      <c r="M152" s="437">
        <f t="shared" si="44"/>
        <v>1</v>
      </c>
    </row>
    <row r="153" spans="1:14" s="3" customFormat="1" ht="15" customHeight="1">
      <c r="A153" s="28" t="s">
        <v>25</v>
      </c>
      <c r="B153" s="264">
        <f t="shared" si="35"/>
        <v>10.450000000000003</v>
      </c>
      <c r="C153" s="410">
        <f t="shared" si="35"/>
        <v>9.9500000000000028</v>
      </c>
      <c r="D153" s="410">
        <f t="shared" si="38"/>
        <v>0.5</v>
      </c>
      <c r="E153" s="411">
        <f t="shared" si="39"/>
        <v>1.050251256281407</v>
      </c>
      <c r="F153" s="264">
        <f t="shared" si="36"/>
        <v>10.479999999999997</v>
      </c>
      <c r="G153" s="265">
        <f t="shared" si="36"/>
        <v>9.9799999999999969</v>
      </c>
      <c r="H153" s="266">
        <f t="shared" si="40"/>
        <v>0.5</v>
      </c>
      <c r="I153" s="265">
        <f t="shared" si="41"/>
        <v>-2.9999999999994031E-2</v>
      </c>
      <c r="J153" s="278">
        <f t="shared" si="42"/>
        <v>0.99713740458015321</v>
      </c>
      <c r="K153" s="491">
        <f t="shared" si="37"/>
        <v>9.3500000000000014</v>
      </c>
      <c r="L153" s="433">
        <f t="shared" si="43"/>
        <v>1.1000000000000014</v>
      </c>
      <c r="M153" s="437">
        <f t="shared" si="44"/>
        <v>1.1176470588235294</v>
      </c>
    </row>
    <row r="154" spans="1:14" s="3" customFormat="1" ht="15" customHeight="1">
      <c r="A154" s="500" t="s">
        <v>23</v>
      </c>
      <c r="B154" s="269">
        <f t="shared" si="35"/>
        <v>7.66</v>
      </c>
      <c r="C154" s="413">
        <f t="shared" si="35"/>
        <v>7.7100000000000009</v>
      </c>
      <c r="D154" s="413">
        <f t="shared" si="38"/>
        <v>-5.0000000000000711E-2</v>
      </c>
      <c r="E154" s="414">
        <f t="shared" si="39"/>
        <v>0.99351491569390393</v>
      </c>
      <c r="F154" s="269">
        <f t="shared" si="36"/>
        <v>7.48</v>
      </c>
      <c r="G154" s="270">
        <f t="shared" si="36"/>
        <v>7.48</v>
      </c>
      <c r="H154" s="271">
        <f t="shared" si="40"/>
        <v>0</v>
      </c>
      <c r="I154" s="270">
        <f t="shared" si="41"/>
        <v>0.17999999999999972</v>
      </c>
      <c r="J154" s="272">
        <f t="shared" si="42"/>
        <v>1.0240641711229945</v>
      </c>
      <c r="K154" s="492">
        <f t="shared" si="37"/>
        <v>7.3299999999999983</v>
      </c>
      <c r="L154" s="434">
        <f t="shared" si="43"/>
        <v>0.33000000000000185</v>
      </c>
      <c r="M154" s="438">
        <f t="shared" si="44"/>
        <v>1.0450204638472036</v>
      </c>
    </row>
    <row r="155" spans="1:14" ht="15" customHeight="1">
      <c r="A155" s="112" t="s">
        <v>24</v>
      </c>
      <c r="B155" s="262">
        <f t="shared" si="35"/>
        <v>82.62</v>
      </c>
      <c r="C155" s="407">
        <f t="shared" si="35"/>
        <v>82.82</v>
      </c>
      <c r="D155" s="407">
        <f t="shared" si="38"/>
        <v>-0.19999999999998863</v>
      </c>
      <c r="E155" s="408">
        <f t="shared" si="39"/>
        <v>0.99758512436609525</v>
      </c>
      <c r="F155" s="262">
        <f t="shared" si="36"/>
        <v>82.200000000000045</v>
      </c>
      <c r="G155" s="263">
        <f t="shared" si="36"/>
        <v>82.099999999999966</v>
      </c>
      <c r="H155" s="259">
        <f t="shared" si="40"/>
        <v>0.10000000000007958</v>
      </c>
      <c r="I155" s="263">
        <f t="shared" si="41"/>
        <v>0.41999999999995907</v>
      </c>
      <c r="J155" s="276">
        <f t="shared" si="42"/>
        <v>1.0051094890510943</v>
      </c>
      <c r="K155" s="489">
        <f t="shared" si="37"/>
        <v>81.78000000000003</v>
      </c>
      <c r="L155" s="430">
        <f t="shared" si="43"/>
        <v>0.83999999999997499</v>
      </c>
      <c r="M155" s="435">
        <f t="shared" si="44"/>
        <v>1.0102714600146732</v>
      </c>
      <c r="N155" s="102"/>
    </row>
    <row r="156" spans="1:14" s="3" customFormat="1" ht="15" customHeight="1">
      <c r="A156" s="483" t="s">
        <v>55</v>
      </c>
      <c r="B156" s="264">
        <f t="shared" si="35"/>
        <v>40.620000000000005</v>
      </c>
      <c r="C156" s="410">
        <f t="shared" si="35"/>
        <v>40.819999999999993</v>
      </c>
      <c r="D156" s="410">
        <f t="shared" si="38"/>
        <v>-0.19999999999998863</v>
      </c>
      <c r="E156" s="411">
        <f t="shared" si="39"/>
        <v>0.9951004409603138</v>
      </c>
      <c r="F156" s="264">
        <f t="shared" si="36"/>
        <v>40.52000000000001</v>
      </c>
      <c r="G156" s="265">
        <f t="shared" si="36"/>
        <v>40.519999999999996</v>
      </c>
      <c r="H156" s="266">
        <f t="shared" si="40"/>
        <v>0</v>
      </c>
      <c r="I156" s="265">
        <f t="shared" si="41"/>
        <v>9.9999999999994316E-2</v>
      </c>
      <c r="J156" s="278">
        <f t="shared" si="42"/>
        <v>1.002467917077986</v>
      </c>
      <c r="K156" s="491">
        <f t="shared" si="37"/>
        <v>40.169999999999987</v>
      </c>
      <c r="L156" s="433">
        <f t="shared" si="43"/>
        <v>0.45000000000001705</v>
      </c>
      <c r="M156" s="437">
        <f t="shared" si="44"/>
        <v>1.011202389843167</v>
      </c>
    </row>
    <row r="157" spans="1:14" s="3" customFormat="1" ht="15" customHeight="1">
      <c r="A157" s="483" t="s">
        <v>36</v>
      </c>
      <c r="B157" s="264">
        <f t="shared" si="35"/>
        <v>3.99</v>
      </c>
      <c r="C157" s="410">
        <f t="shared" si="35"/>
        <v>3.99</v>
      </c>
      <c r="D157" s="410">
        <f t="shared" si="38"/>
        <v>0</v>
      </c>
      <c r="E157" s="411">
        <f t="shared" si="39"/>
        <v>1</v>
      </c>
      <c r="F157" s="264">
        <f t="shared" si="36"/>
        <v>3.99</v>
      </c>
      <c r="G157" s="265">
        <f t="shared" si="36"/>
        <v>3.99</v>
      </c>
      <c r="H157" s="266">
        <f t="shared" si="40"/>
        <v>0</v>
      </c>
      <c r="I157" s="265">
        <f t="shared" si="41"/>
        <v>0</v>
      </c>
      <c r="J157" s="278">
        <f t="shared" si="42"/>
        <v>1</v>
      </c>
      <c r="K157" s="491">
        <f t="shared" si="37"/>
        <v>3.9700000000000024</v>
      </c>
      <c r="L157" s="433">
        <f t="shared" si="43"/>
        <v>1.9999999999997797E-2</v>
      </c>
      <c r="M157" s="437">
        <f t="shared" si="44"/>
        <v>1.0050377833753144</v>
      </c>
    </row>
    <row r="158" spans="1:14" s="3" customFormat="1" ht="15" customHeight="1">
      <c r="A158" s="28" t="s">
        <v>37</v>
      </c>
      <c r="B158" s="264">
        <f t="shared" si="35"/>
        <v>18.97</v>
      </c>
      <c r="C158" s="410">
        <f t="shared" si="35"/>
        <v>18.97</v>
      </c>
      <c r="D158" s="410">
        <f t="shared" si="38"/>
        <v>0</v>
      </c>
      <c r="E158" s="411">
        <f t="shared" si="39"/>
        <v>1</v>
      </c>
      <c r="F158" s="264">
        <f t="shared" si="36"/>
        <v>18.849999999999998</v>
      </c>
      <c r="G158" s="265">
        <f t="shared" si="36"/>
        <v>18.750000000000004</v>
      </c>
      <c r="H158" s="266">
        <f t="shared" si="40"/>
        <v>9.9999999999994316E-2</v>
      </c>
      <c r="I158" s="265">
        <f t="shared" si="41"/>
        <v>0.12000000000000099</v>
      </c>
      <c r="J158" s="278">
        <f t="shared" si="42"/>
        <v>1.0063660477453582</v>
      </c>
      <c r="K158" s="491">
        <f t="shared" si="37"/>
        <v>18</v>
      </c>
      <c r="L158" s="433">
        <f t="shared" si="43"/>
        <v>0.96999999999999886</v>
      </c>
      <c r="M158" s="437">
        <f t="shared" si="44"/>
        <v>1.0538888888888889</v>
      </c>
    </row>
    <row r="159" spans="1:14" s="3" customFormat="1" ht="15" customHeight="1">
      <c r="A159" s="28" t="s">
        <v>38</v>
      </c>
      <c r="B159" s="264">
        <f t="shared" si="35"/>
        <v>7.9999999999999929</v>
      </c>
      <c r="C159" s="410">
        <f t="shared" si="35"/>
        <v>8</v>
      </c>
      <c r="D159" s="410">
        <f t="shared" si="38"/>
        <v>-7.1054273576010019E-15</v>
      </c>
      <c r="E159" s="411">
        <f t="shared" si="39"/>
        <v>0.99999999999999911</v>
      </c>
      <c r="F159" s="264">
        <f t="shared" si="36"/>
        <v>7.8400000000000034</v>
      </c>
      <c r="G159" s="265">
        <f t="shared" si="36"/>
        <v>7.8400000000000034</v>
      </c>
      <c r="H159" s="266">
        <f t="shared" si="40"/>
        <v>0</v>
      </c>
      <c r="I159" s="265">
        <f t="shared" si="41"/>
        <v>0.15999999999998948</v>
      </c>
      <c r="J159" s="278">
        <f t="shared" si="42"/>
        <v>1.0204081632653048</v>
      </c>
      <c r="K159" s="491">
        <f t="shared" si="37"/>
        <v>8.3500000000000014</v>
      </c>
      <c r="L159" s="433">
        <f t="shared" si="43"/>
        <v>-0.35000000000000853</v>
      </c>
      <c r="M159" s="437">
        <f t="shared" si="44"/>
        <v>0.95808383233532834</v>
      </c>
    </row>
    <row r="160" spans="1:14" s="3" customFormat="1" ht="15" customHeight="1">
      <c r="A160" s="28" t="s">
        <v>39</v>
      </c>
      <c r="B160" s="264">
        <f t="shared" si="35"/>
        <v>0.55999999999999872</v>
      </c>
      <c r="C160" s="410">
        <f t="shared" si="35"/>
        <v>0.55999999999999872</v>
      </c>
      <c r="D160" s="410">
        <f t="shared" si="38"/>
        <v>0</v>
      </c>
      <c r="E160" s="411">
        <f t="shared" si="39"/>
        <v>1</v>
      </c>
      <c r="F160" s="264">
        <f t="shared" si="36"/>
        <v>0.50999999999999979</v>
      </c>
      <c r="G160" s="265">
        <f t="shared" si="36"/>
        <v>0.50999999999999979</v>
      </c>
      <c r="H160" s="266">
        <f t="shared" si="40"/>
        <v>0</v>
      </c>
      <c r="I160" s="265">
        <f t="shared" si="41"/>
        <v>4.9999999999998934E-2</v>
      </c>
      <c r="J160" s="278">
        <f t="shared" si="42"/>
        <v>1.0980392156862724</v>
      </c>
      <c r="K160" s="491">
        <f t="shared" si="37"/>
        <v>0.50999999999999979</v>
      </c>
      <c r="L160" s="433">
        <f t="shared" si="43"/>
        <v>4.9999999999998934E-2</v>
      </c>
      <c r="M160" s="437">
        <f t="shared" si="44"/>
        <v>1.0980392156862724</v>
      </c>
    </row>
    <row r="161" spans="1:14" s="98" customFormat="1" ht="15" customHeight="1">
      <c r="A161" s="28" t="s">
        <v>30</v>
      </c>
      <c r="B161" s="264">
        <f t="shared" si="35"/>
        <v>7.7999999999999972</v>
      </c>
      <c r="C161" s="410">
        <f t="shared" si="35"/>
        <v>7.7999999999999972</v>
      </c>
      <c r="D161" s="410">
        <f t="shared" si="38"/>
        <v>0</v>
      </c>
      <c r="E161" s="411">
        <f t="shared" si="39"/>
        <v>1</v>
      </c>
      <c r="F161" s="264">
        <f t="shared" si="36"/>
        <v>7.8100000000000023</v>
      </c>
      <c r="G161" s="265">
        <f t="shared" si="36"/>
        <v>7.8100000000000023</v>
      </c>
      <c r="H161" s="266">
        <f t="shared" si="40"/>
        <v>0</v>
      </c>
      <c r="I161" s="265">
        <f t="shared" si="41"/>
        <v>-1.0000000000005116E-2</v>
      </c>
      <c r="J161" s="278">
        <f t="shared" si="42"/>
        <v>0.99871959026888535</v>
      </c>
      <c r="K161" s="491">
        <f t="shared" si="37"/>
        <v>8.0600000000000023</v>
      </c>
      <c r="L161" s="433">
        <f t="shared" si="43"/>
        <v>-0.26000000000000512</v>
      </c>
      <c r="M161" s="437">
        <f t="shared" si="44"/>
        <v>0.96774193548387033</v>
      </c>
    </row>
    <row r="162" spans="1:14" s="98" customFormat="1" ht="15" customHeight="1">
      <c r="A162" s="500" t="s">
        <v>40</v>
      </c>
      <c r="B162" s="269">
        <f t="shared" si="35"/>
        <v>2.4700000000000006</v>
      </c>
      <c r="C162" s="413">
        <f t="shared" si="35"/>
        <v>2.4700000000000006</v>
      </c>
      <c r="D162" s="413">
        <f t="shared" si="38"/>
        <v>0</v>
      </c>
      <c r="E162" s="414">
        <f t="shared" si="39"/>
        <v>1</v>
      </c>
      <c r="F162" s="269">
        <f t="shared" si="36"/>
        <v>2.4699999999999998</v>
      </c>
      <c r="G162" s="270">
        <f t="shared" si="36"/>
        <v>2.4699999999999998</v>
      </c>
      <c r="H162" s="271">
        <f t="shared" si="40"/>
        <v>0</v>
      </c>
      <c r="I162" s="270">
        <f t="shared" si="41"/>
        <v>0</v>
      </c>
      <c r="J162" s="272">
        <f t="shared" si="42"/>
        <v>1.0000000000000004</v>
      </c>
      <c r="K162" s="492">
        <f t="shared" si="37"/>
        <v>2.4900000000000002</v>
      </c>
      <c r="L162" s="434">
        <f t="shared" si="43"/>
        <v>-1.9999999999999574E-2</v>
      </c>
      <c r="M162" s="438">
        <f t="shared" si="44"/>
        <v>0.9919678714859439</v>
      </c>
    </row>
    <row r="163" spans="1:14" ht="15" customHeight="1">
      <c r="A163" s="112" t="s">
        <v>26</v>
      </c>
      <c r="B163" s="262">
        <f t="shared" ref="B163:C163" si="45">B135-B107</f>
        <v>80.53</v>
      </c>
      <c r="C163" s="407">
        <f t="shared" si="45"/>
        <v>80.53</v>
      </c>
      <c r="D163" s="407">
        <f t="shared" si="38"/>
        <v>0</v>
      </c>
      <c r="E163" s="408">
        <f t="shared" si="39"/>
        <v>1</v>
      </c>
      <c r="F163" s="262">
        <f t="shared" ref="F163:G163" si="46">F135-F107</f>
        <v>78.679999999999978</v>
      </c>
      <c r="G163" s="263">
        <f t="shared" si="46"/>
        <v>78.679999999999978</v>
      </c>
      <c r="H163" s="259">
        <f t="shared" si="40"/>
        <v>0</v>
      </c>
      <c r="I163" s="263">
        <f t="shared" si="41"/>
        <v>1.8500000000000227</v>
      </c>
      <c r="J163" s="276">
        <f t="shared" si="42"/>
        <v>1.0235129639044234</v>
      </c>
      <c r="K163" s="489">
        <f t="shared" si="37"/>
        <v>72.300000000000011</v>
      </c>
      <c r="L163" s="430">
        <f t="shared" si="43"/>
        <v>8.2299999999999898</v>
      </c>
      <c r="M163" s="435">
        <f t="shared" si="44"/>
        <v>1.1138312586445365</v>
      </c>
      <c r="N163" s="102"/>
    </row>
    <row r="164" spans="1:14" s="632" customFormat="1" ht="15" customHeight="1">
      <c r="A164" s="688" t="s">
        <v>102</v>
      </c>
      <c r="B164" s="673">
        <f>B147-B163</f>
        <v>456.77</v>
      </c>
      <c r="C164" s="674">
        <f>C147-C163</f>
        <v>456.49000000000012</v>
      </c>
      <c r="D164" s="675">
        <f t="shared" si="38"/>
        <v>0.27999999999985903</v>
      </c>
      <c r="E164" s="660">
        <f t="shared" si="39"/>
        <v>1.0006133759775677</v>
      </c>
      <c r="F164" s="676">
        <f>F147-F163</f>
        <v>467.84000000000015</v>
      </c>
      <c r="G164" s="677">
        <f>G147-G163</f>
        <v>466.84000000000015</v>
      </c>
      <c r="H164" s="678">
        <f t="shared" si="40"/>
        <v>1</v>
      </c>
      <c r="I164" s="677">
        <f t="shared" si="41"/>
        <v>-11.070000000000164</v>
      </c>
      <c r="J164" s="662">
        <f t="shared" si="42"/>
        <v>0.97633806429548531</v>
      </c>
      <c r="K164" s="689">
        <f>K147-K163</f>
        <v>414.01999999999992</v>
      </c>
      <c r="L164" s="679">
        <f t="shared" si="43"/>
        <v>42.750000000000057</v>
      </c>
      <c r="M164" s="664">
        <f t="shared" si="44"/>
        <v>1.1032558813583886</v>
      </c>
    </row>
    <row r="165" spans="1:14" s="657" customFormat="1" ht="15" customHeight="1">
      <c r="A165" s="690" t="s">
        <v>103</v>
      </c>
      <c r="B165" s="659">
        <f>B163/B147</f>
        <v>0.14987902475339662</v>
      </c>
      <c r="C165" s="680">
        <f>C163/C147</f>
        <v>0.14995717105508172</v>
      </c>
      <c r="D165" s="660">
        <f t="shared" si="38"/>
        <v>-7.8146301685094732E-5</v>
      </c>
      <c r="E165" s="660">
        <f t="shared" si="39"/>
        <v>0.99947887586078565</v>
      </c>
      <c r="F165" s="681">
        <f>F163/F147</f>
        <v>0.1439654541462343</v>
      </c>
      <c r="G165" s="661">
        <f>G163/G147</f>
        <v>0.14422935914356938</v>
      </c>
      <c r="H165" s="662">
        <f t="shared" si="40"/>
        <v>-2.6390499733508488E-4</v>
      </c>
      <c r="I165" s="661">
        <f t="shared" si="41"/>
        <v>5.9135706071623273E-3</v>
      </c>
      <c r="J165" s="662">
        <f t="shared" si="42"/>
        <v>1.0410763168305333</v>
      </c>
      <c r="K165" s="691">
        <f>K163/K147</f>
        <v>0.14866754400394805</v>
      </c>
      <c r="L165" s="663">
        <f t="shared" si="43"/>
        <v>1.2114807494485735E-3</v>
      </c>
      <c r="M165" s="664">
        <f t="shared" si="44"/>
        <v>1.0081489255611595</v>
      </c>
    </row>
    <row r="166" spans="1:14" s="102" customFormat="1" ht="15" customHeight="1">
      <c r="A166" s="112" t="s">
        <v>32</v>
      </c>
      <c r="B166" s="262">
        <f t="shared" ref="B166:C168" si="47">B138-B110</f>
        <v>15.530000000000001</v>
      </c>
      <c r="C166" s="407">
        <f t="shared" si="47"/>
        <v>15.530000000000001</v>
      </c>
      <c r="D166" s="407">
        <f t="shared" si="38"/>
        <v>0</v>
      </c>
      <c r="E166" s="408">
        <f t="shared" si="39"/>
        <v>1</v>
      </c>
      <c r="F166" s="262">
        <f t="shared" ref="F166:G168" si="48">F138-F110</f>
        <v>15.380000000000003</v>
      </c>
      <c r="G166" s="263">
        <f t="shared" si="48"/>
        <v>15.379999999999995</v>
      </c>
      <c r="H166" s="259">
        <f t="shared" si="40"/>
        <v>0</v>
      </c>
      <c r="I166" s="263">
        <f t="shared" si="41"/>
        <v>0.14999999999999858</v>
      </c>
      <c r="J166" s="276">
        <f t="shared" si="42"/>
        <v>1.0097529258777633</v>
      </c>
      <c r="K166" s="489">
        <f>K138-K110</f>
        <v>15.18</v>
      </c>
      <c r="L166" s="430">
        <f t="shared" si="43"/>
        <v>0.35000000000000142</v>
      </c>
      <c r="M166" s="435">
        <f t="shared" si="44"/>
        <v>1.0230566534914363</v>
      </c>
    </row>
    <row r="167" spans="1:14" s="3" customFormat="1" ht="15" customHeight="1">
      <c r="A167" s="28" t="s">
        <v>33</v>
      </c>
      <c r="B167" s="264">
        <f t="shared" si="47"/>
        <v>9.75</v>
      </c>
      <c r="C167" s="410">
        <f t="shared" si="47"/>
        <v>9.75</v>
      </c>
      <c r="D167" s="410">
        <f t="shared" si="38"/>
        <v>0</v>
      </c>
      <c r="E167" s="411">
        <f t="shared" si="39"/>
        <v>1</v>
      </c>
      <c r="F167" s="264">
        <f t="shared" si="48"/>
        <v>9.8499999999999979</v>
      </c>
      <c r="G167" s="265">
        <f t="shared" si="48"/>
        <v>10.049999999999997</v>
      </c>
      <c r="H167" s="266">
        <f t="shared" si="40"/>
        <v>-0.19999999999999929</v>
      </c>
      <c r="I167" s="265">
        <f t="shared" si="41"/>
        <v>-9.9999999999997868E-2</v>
      </c>
      <c r="J167" s="278">
        <f t="shared" si="42"/>
        <v>0.9898477157360408</v>
      </c>
      <c r="K167" s="491">
        <f>K139-K111</f>
        <v>9.39</v>
      </c>
      <c r="L167" s="433">
        <f t="shared" si="43"/>
        <v>0.35999999999999943</v>
      </c>
      <c r="M167" s="437">
        <f t="shared" si="44"/>
        <v>1.0383386581469647</v>
      </c>
    </row>
    <row r="168" spans="1:14" s="98" customFormat="1" ht="15" customHeight="1">
      <c r="A168" s="28" t="s">
        <v>35</v>
      </c>
      <c r="B168" s="264">
        <f t="shared" si="47"/>
        <v>3.5500000000000007</v>
      </c>
      <c r="C168" s="410">
        <f t="shared" si="47"/>
        <v>3.5499999999999989</v>
      </c>
      <c r="D168" s="410">
        <f t="shared" si="38"/>
        <v>0</v>
      </c>
      <c r="E168" s="411">
        <f t="shared" si="39"/>
        <v>1.0000000000000004</v>
      </c>
      <c r="F168" s="264">
        <f t="shared" si="48"/>
        <v>3.4699999999999989</v>
      </c>
      <c r="G168" s="265">
        <f t="shared" si="48"/>
        <v>3.4699999999999989</v>
      </c>
      <c r="H168" s="266">
        <f t="shared" si="40"/>
        <v>0</v>
      </c>
      <c r="I168" s="265">
        <f t="shared" si="41"/>
        <v>8.0000000000001847E-2</v>
      </c>
      <c r="J168" s="278">
        <f t="shared" si="42"/>
        <v>1.0230547550432283</v>
      </c>
      <c r="K168" s="491">
        <f>K140-K112</f>
        <v>3.629999999999999</v>
      </c>
      <c r="L168" s="433">
        <f t="shared" si="43"/>
        <v>-7.9999999999998295E-2</v>
      </c>
      <c r="M168" s="437">
        <f t="shared" si="44"/>
        <v>0.9779614325068875</v>
      </c>
    </row>
    <row r="169" spans="1:14" s="627" customFormat="1" ht="15" customHeight="1">
      <c r="A169" s="665" t="s">
        <v>98</v>
      </c>
      <c r="B169" s="682">
        <f>B166-B167-B168</f>
        <v>2.2300000000000004</v>
      </c>
      <c r="C169" s="683">
        <f>C141-C113</f>
        <v>2.2300000000000022</v>
      </c>
      <c r="D169" s="684">
        <f t="shared" si="38"/>
        <v>0</v>
      </c>
      <c r="E169" s="667">
        <f t="shared" si="39"/>
        <v>0.99999999999999922</v>
      </c>
      <c r="F169" s="682">
        <f>F166-F167-F168</f>
        <v>2.0600000000000058</v>
      </c>
      <c r="G169" s="685">
        <f>G141-G113</f>
        <v>1.2999999999999989</v>
      </c>
      <c r="H169" s="686">
        <f t="shared" si="40"/>
        <v>0.76000000000000689</v>
      </c>
      <c r="I169" s="685">
        <f t="shared" si="41"/>
        <v>0.1699999999999946</v>
      </c>
      <c r="J169" s="669">
        <f t="shared" si="42"/>
        <v>1.0825242718446573</v>
      </c>
      <c r="K169" s="682">
        <f>K166-K167-K168</f>
        <v>2.16</v>
      </c>
      <c r="L169" s="687">
        <f t="shared" si="43"/>
        <v>7.0000000000000284E-2</v>
      </c>
      <c r="M169" s="672">
        <f t="shared" si="44"/>
        <v>1.0324074074074074</v>
      </c>
    </row>
    <row r="170" spans="1:14">
      <c r="J170"/>
    </row>
    <row r="171" spans="1:14" ht="15.6">
      <c r="A171" s="495" t="s">
        <v>406</v>
      </c>
      <c r="J171"/>
    </row>
    <row r="172" spans="1:14">
      <c r="A172" s="496"/>
      <c r="B172" s="21"/>
      <c r="C172" s="21"/>
      <c r="D172" s="21"/>
      <c r="E172" s="21"/>
      <c r="F172" s="21"/>
      <c r="G172" s="21"/>
      <c r="H172" s="21"/>
      <c r="I172" s="21"/>
      <c r="J172" s="21"/>
      <c r="K172" s="128"/>
      <c r="L172" s="21"/>
      <c r="M172" s="21"/>
    </row>
    <row r="173" spans="1:14" s="193" customFormat="1" ht="58.2" customHeight="1">
      <c r="A173" s="497" t="s">
        <v>45</v>
      </c>
      <c r="B173" s="334" t="s">
        <v>424</v>
      </c>
      <c r="C173" s="374" t="s">
        <v>446</v>
      </c>
      <c r="D173" s="375" t="s">
        <v>447</v>
      </c>
      <c r="E173" s="376" t="s">
        <v>448</v>
      </c>
      <c r="F173" s="334" t="s">
        <v>425</v>
      </c>
      <c r="G173" s="120" t="s">
        <v>449</v>
      </c>
      <c r="H173" s="255" t="s">
        <v>450</v>
      </c>
      <c r="I173" s="371" t="s">
        <v>407</v>
      </c>
      <c r="J173" s="121" t="s">
        <v>408</v>
      </c>
      <c r="K173" s="339" t="s">
        <v>206</v>
      </c>
      <c r="L173" s="391" t="s">
        <v>207</v>
      </c>
      <c r="M173" s="403" t="s">
        <v>208</v>
      </c>
    </row>
    <row r="174" spans="1:14">
      <c r="A174" s="498"/>
      <c r="B174" s="335" t="s">
        <v>16</v>
      </c>
      <c r="C174" s="20" t="s">
        <v>16</v>
      </c>
      <c r="D174" s="377" t="s">
        <v>16</v>
      </c>
      <c r="E174" s="378" t="s">
        <v>1</v>
      </c>
      <c r="F174" s="335" t="s">
        <v>16</v>
      </c>
      <c r="G174" s="27" t="s">
        <v>16</v>
      </c>
      <c r="H174" s="6" t="s">
        <v>16</v>
      </c>
      <c r="I174" s="27" t="s">
        <v>16</v>
      </c>
      <c r="J174" s="6" t="s">
        <v>1</v>
      </c>
      <c r="K174" s="340" t="s">
        <v>16</v>
      </c>
      <c r="L174" s="16" t="s">
        <v>16</v>
      </c>
      <c r="M174" s="404" t="s">
        <v>1</v>
      </c>
    </row>
    <row r="175" spans="1:14" ht="15" customHeight="1">
      <c r="A175" s="112" t="s">
        <v>17</v>
      </c>
      <c r="B175" s="108">
        <v>220.98</v>
      </c>
      <c r="C175" s="709">
        <v>221.38</v>
      </c>
      <c r="D175" s="459">
        <f>B175-C175</f>
        <v>-0.40000000000000568</v>
      </c>
      <c r="E175" s="460">
        <f>B175/C175</f>
        <v>0.99819315204625525</v>
      </c>
      <c r="F175" s="108">
        <v>260.16000000000003</v>
      </c>
      <c r="G175" s="251">
        <v>259.49</v>
      </c>
      <c r="H175" s="286">
        <f>F175-G175</f>
        <v>0.67000000000001592</v>
      </c>
      <c r="I175" s="251">
        <f>B175-F175</f>
        <v>-39.180000000000035</v>
      </c>
      <c r="J175" s="287">
        <f>B175/F175</f>
        <v>0.84940036900368987</v>
      </c>
      <c r="K175" s="283">
        <v>248.95</v>
      </c>
      <c r="L175" s="396">
        <f t="shared" ref="L175:L197" si="49">B175-K175</f>
        <v>-27.97</v>
      </c>
      <c r="M175" s="397">
        <f t="shared" ref="M175:M197" si="50">B175/K175</f>
        <v>0.88764812211287403</v>
      </c>
      <c r="N175" s="103"/>
    </row>
    <row r="176" spans="1:14" ht="15" customHeight="1">
      <c r="A176" s="112" t="s">
        <v>18</v>
      </c>
      <c r="B176" s="113">
        <v>56.5</v>
      </c>
      <c r="C176" s="711">
        <v>56.48</v>
      </c>
      <c r="D176" s="380">
        <f t="shared" ref="D176:D197" si="51">B176-C176</f>
        <v>2.0000000000003126E-2</v>
      </c>
      <c r="E176" s="381">
        <f t="shared" ref="E176:E197" si="52">B176/C176</f>
        <v>1.0003541076487252</v>
      </c>
      <c r="F176" s="113">
        <v>62.3</v>
      </c>
      <c r="G176" s="252">
        <v>62.28</v>
      </c>
      <c r="H176" s="256">
        <f t="shared" ref="H176:H197" si="53">F176-G176</f>
        <v>1.9999999999996021E-2</v>
      </c>
      <c r="I176" s="252">
        <f t="shared" ref="I176:I197" si="54">B176-F176</f>
        <v>-5.7999999999999972</v>
      </c>
      <c r="J176" s="284">
        <f t="shared" ref="J176:J197" si="55">B176/F176</f>
        <v>0.9069020866773676</v>
      </c>
      <c r="K176" s="285">
        <v>48.11</v>
      </c>
      <c r="L176" s="396">
        <f t="shared" si="49"/>
        <v>8.39</v>
      </c>
      <c r="M176" s="397">
        <f t="shared" si="50"/>
        <v>1.1743920182914156</v>
      </c>
      <c r="N176" s="103"/>
    </row>
    <row r="177" spans="1:14" ht="15" customHeight="1">
      <c r="A177" s="499" t="s">
        <v>19</v>
      </c>
      <c r="B177" s="366">
        <v>164.48</v>
      </c>
      <c r="C177" s="713">
        <v>164.91</v>
      </c>
      <c r="D177" s="383">
        <f t="shared" si="51"/>
        <v>-0.43000000000000682</v>
      </c>
      <c r="E177" s="384">
        <f t="shared" si="52"/>
        <v>0.99739251713055599</v>
      </c>
      <c r="F177" s="366">
        <v>197.86</v>
      </c>
      <c r="G177" s="367">
        <v>197.21</v>
      </c>
      <c r="H177" s="368">
        <f t="shared" si="53"/>
        <v>0.65000000000000568</v>
      </c>
      <c r="I177" s="367">
        <f t="shared" si="54"/>
        <v>-33.380000000000024</v>
      </c>
      <c r="J177" s="369">
        <f t="shared" si="55"/>
        <v>0.83129485494794286</v>
      </c>
      <c r="K177" s="493">
        <v>200.84</v>
      </c>
      <c r="L177" s="398">
        <f t="shared" si="49"/>
        <v>-36.360000000000014</v>
      </c>
      <c r="M177" s="399">
        <f t="shared" si="50"/>
        <v>0.81896036646086434</v>
      </c>
      <c r="N177" s="103"/>
    </row>
    <row r="178" spans="1:14" ht="15" customHeight="1">
      <c r="A178" s="112" t="s">
        <v>20</v>
      </c>
      <c r="B178" s="113">
        <v>21.49</v>
      </c>
      <c r="C178" s="711">
        <v>21.99</v>
      </c>
      <c r="D178" s="380">
        <f t="shared" si="51"/>
        <v>-0.5</v>
      </c>
      <c r="E178" s="381">
        <f t="shared" si="52"/>
        <v>0.977262391996362</v>
      </c>
      <c r="F178" s="113">
        <v>24.98</v>
      </c>
      <c r="G178" s="252">
        <v>24.23</v>
      </c>
      <c r="H178" s="256">
        <f t="shared" si="53"/>
        <v>0.75</v>
      </c>
      <c r="I178" s="252">
        <f t="shared" si="54"/>
        <v>-3.490000000000002</v>
      </c>
      <c r="J178" s="284">
        <f t="shared" si="55"/>
        <v>0.86028823058446746</v>
      </c>
      <c r="K178" s="285">
        <v>16.899999999999999</v>
      </c>
      <c r="L178" s="396">
        <f t="shared" si="49"/>
        <v>4.59</v>
      </c>
      <c r="M178" s="397">
        <f t="shared" si="50"/>
        <v>1.2715976331360948</v>
      </c>
      <c r="N178" s="102"/>
    </row>
    <row r="179" spans="1:14" ht="15" customHeight="1">
      <c r="A179" s="28" t="s">
        <v>21</v>
      </c>
      <c r="B179" s="99">
        <v>4.34</v>
      </c>
      <c r="C179" s="715">
        <v>4.17</v>
      </c>
      <c r="D179" s="386">
        <f t="shared" si="51"/>
        <v>0.16999999999999993</v>
      </c>
      <c r="E179" s="387">
        <f t="shared" si="52"/>
        <v>1.0407673860911271</v>
      </c>
      <c r="F179" s="99">
        <v>4.17</v>
      </c>
      <c r="G179" s="253">
        <v>4.0999999999999996</v>
      </c>
      <c r="H179" s="196">
        <f t="shared" si="53"/>
        <v>7.0000000000000284E-2</v>
      </c>
      <c r="I179" s="253">
        <f t="shared" si="54"/>
        <v>0.16999999999999993</v>
      </c>
      <c r="J179" s="289">
        <f t="shared" si="55"/>
        <v>1.0407673860911271</v>
      </c>
      <c r="K179" s="288">
        <v>2.68</v>
      </c>
      <c r="L179" s="70">
        <f t="shared" si="49"/>
        <v>1.6599999999999997</v>
      </c>
      <c r="M179" s="400">
        <f t="shared" si="50"/>
        <v>1.6194029850746268</v>
      </c>
    </row>
    <row r="180" spans="1:14" ht="15" customHeight="1">
      <c r="A180" s="28" t="s">
        <v>22</v>
      </c>
      <c r="B180" s="99">
        <v>1.05</v>
      </c>
      <c r="C180" s="715">
        <v>1.05</v>
      </c>
      <c r="D180" s="386">
        <f t="shared" si="51"/>
        <v>0</v>
      </c>
      <c r="E180" s="387">
        <f t="shared" si="52"/>
        <v>1</v>
      </c>
      <c r="F180" s="99">
        <v>2.41</v>
      </c>
      <c r="G180" s="253">
        <v>2.41</v>
      </c>
      <c r="H180" s="196">
        <f t="shared" si="53"/>
        <v>0</v>
      </c>
      <c r="I180" s="253">
        <f t="shared" si="54"/>
        <v>-1.36</v>
      </c>
      <c r="J180" s="289">
        <f t="shared" si="55"/>
        <v>0.43568464730290457</v>
      </c>
      <c r="K180" s="288">
        <v>1.17</v>
      </c>
      <c r="L180" s="70">
        <f t="shared" si="49"/>
        <v>-0.11999999999999988</v>
      </c>
      <c r="M180" s="400">
        <f t="shared" si="50"/>
        <v>0.89743589743589758</v>
      </c>
    </row>
    <row r="181" spans="1:14" ht="15" customHeight="1">
      <c r="A181" s="28" t="s">
        <v>25</v>
      </c>
      <c r="B181" s="99">
        <v>9.89</v>
      </c>
      <c r="C181" s="715">
        <v>9.89</v>
      </c>
      <c r="D181" s="386">
        <f t="shared" si="51"/>
        <v>0</v>
      </c>
      <c r="E181" s="387">
        <f t="shared" si="52"/>
        <v>1</v>
      </c>
      <c r="F181" s="99">
        <v>10.199999999999999</v>
      </c>
      <c r="G181" s="253">
        <v>9.6999999999999993</v>
      </c>
      <c r="H181" s="196">
        <f t="shared" si="53"/>
        <v>0.5</v>
      </c>
      <c r="I181" s="253">
        <f t="shared" si="54"/>
        <v>-0.30999999999999872</v>
      </c>
      <c r="J181" s="289">
        <f t="shared" si="55"/>
        <v>0.96960784313725501</v>
      </c>
      <c r="K181" s="288">
        <v>7.07</v>
      </c>
      <c r="L181" s="70">
        <f t="shared" si="49"/>
        <v>2.8200000000000003</v>
      </c>
      <c r="M181" s="400">
        <f t="shared" si="50"/>
        <v>1.3988684582743989</v>
      </c>
    </row>
    <row r="182" spans="1:14" ht="15" customHeight="1">
      <c r="A182" s="500" t="s">
        <v>23</v>
      </c>
      <c r="B182" s="81">
        <v>3.81</v>
      </c>
      <c r="C182" s="717">
        <v>4.66</v>
      </c>
      <c r="D182" s="389">
        <f t="shared" si="51"/>
        <v>-0.85000000000000009</v>
      </c>
      <c r="E182" s="390">
        <f t="shared" si="52"/>
        <v>0.81759656652360513</v>
      </c>
      <c r="F182" s="81">
        <v>4.99</v>
      </c>
      <c r="G182" s="254">
        <v>4.99</v>
      </c>
      <c r="H182" s="200">
        <f t="shared" si="53"/>
        <v>0</v>
      </c>
      <c r="I182" s="254">
        <f t="shared" si="54"/>
        <v>-1.1800000000000002</v>
      </c>
      <c r="J182" s="293">
        <f t="shared" si="55"/>
        <v>0.76352705410821642</v>
      </c>
      <c r="K182" s="292">
        <v>4.67</v>
      </c>
      <c r="L182" s="401">
        <f t="shared" si="49"/>
        <v>-0.85999999999999988</v>
      </c>
      <c r="M182" s="402">
        <f t="shared" si="50"/>
        <v>0.81584582441113496</v>
      </c>
    </row>
    <row r="183" spans="1:14" ht="15" customHeight="1">
      <c r="A183" s="112" t="s">
        <v>24</v>
      </c>
      <c r="B183" s="113">
        <v>40.17</v>
      </c>
      <c r="C183" s="711">
        <v>40.07</v>
      </c>
      <c r="D183" s="380">
        <f t="shared" si="51"/>
        <v>0.10000000000000142</v>
      </c>
      <c r="E183" s="381">
        <f t="shared" si="52"/>
        <v>1.0024956326428751</v>
      </c>
      <c r="F183" s="113">
        <v>45.13</v>
      </c>
      <c r="G183" s="252">
        <v>45.13</v>
      </c>
      <c r="H183" s="256">
        <f t="shared" si="53"/>
        <v>0</v>
      </c>
      <c r="I183" s="252">
        <f t="shared" si="54"/>
        <v>-4.9600000000000009</v>
      </c>
      <c r="J183" s="284">
        <f t="shared" si="55"/>
        <v>0.89009528030135165</v>
      </c>
      <c r="K183" s="285">
        <v>49.93</v>
      </c>
      <c r="L183" s="396">
        <f t="shared" si="49"/>
        <v>-9.759999999999998</v>
      </c>
      <c r="M183" s="397">
        <f t="shared" si="50"/>
        <v>0.80452633687162034</v>
      </c>
      <c r="N183" s="102"/>
    </row>
    <row r="184" spans="1:14" ht="15" customHeight="1">
      <c r="A184" s="483" t="s">
        <v>55</v>
      </c>
      <c r="B184" s="99">
        <v>12.27</v>
      </c>
      <c r="C184" s="715">
        <v>12.47</v>
      </c>
      <c r="D184" s="386">
        <f t="shared" si="51"/>
        <v>-0.20000000000000107</v>
      </c>
      <c r="E184" s="387">
        <f t="shared" si="52"/>
        <v>0.98396150761828383</v>
      </c>
      <c r="F184" s="99">
        <v>13.49</v>
      </c>
      <c r="G184" s="253">
        <v>13.49</v>
      </c>
      <c r="H184" s="196">
        <f t="shared" si="53"/>
        <v>0</v>
      </c>
      <c r="I184" s="253">
        <f t="shared" si="54"/>
        <v>-1.2200000000000006</v>
      </c>
      <c r="J184" s="289">
        <f t="shared" si="55"/>
        <v>0.90956263899184575</v>
      </c>
      <c r="K184" s="288">
        <v>15.4</v>
      </c>
      <c r="L184" s="70">
        <f t="shared" si="49"/>
        <v>-3.1300000000000008</v>
      </c>
      <c r="M184" s="400">
        <f t="shared" si="50"/>
        <v>0.79675324675324666</v>
      </c>
    </row>
    <row r="185" spans="1:14" ht="15" customHeight="1">
      <c r="A185" s="483" t="s">
        <v>36</v>
      </c>
      <c r="B185" s="99">
        <v>1.46</v>
      </c>
      <c r="C185" s="715">
        <v>1.46</v>
      </c>
      <c r="D185" s="386">
        <f t="shared" si="51"/>
        <v>0</v>
      </c>
      <c r="E185" s="387">
        <f t="shared" si="52"/>
        <v>1</v>
      </c>
      <c r="F185" s="99">
        <v>1.62</v>
      </c>
      <c r="G185" s="253">
        <v>1.62</v>
      </c>
      <c r="H185" s="196">
        <f t="shared" si="53"/>
        <v>0</v>
      </c>
      <c r="I185" s="253">
        <f t="shared" si="54"/>
        <v>-0.16000000000000014</v>
      </c>
      <c r="J185" s="289">
        <f t="shared" si="55"/>
        <v>0.90123456790123446</v>
      </c>
      <c r="K185" s="288">
        <v>1.75</v>
      </c>
      <c r="L185" s="70">
        <f t="shared" si="49"/>
        <v>-0.29000000000000004</v>
      </c>
      <c r="M185" s="400">
        <f t="shared" si="50"/>
        <v>0.8342857142857143</v>
      </c>
    </row>
    <row r="186" spans="1:14" ht="15" customHeight="1">
      <c r="A186" s="28" t="s">
        <v>37</v>
      </c>
      <c r="B186" s="99">
        <v>6.14</v>
      </c>
      <c r="C186" s="715">
        <v>6.14</v>
      </c>
      <c r="D186" s="386">
        <f t="shared" si="51"/>
        <v>0</v>
      </c>
      <c r="E186" s="387">
        <f t="shared" si="52"/>
        <v>1</v>
      </c>
      <c r="F186" s="99">
        <v>7</v>
      </c>
      <c r="G186" s="253">
        <v>7</v>
      </c>
      <c r="H186" s="196">
        <f t="shared" si="53"/>
        <v>0</v>
      </c>
      <c r="I186" s="253">
        <f t="shared" si="54"/>
        <v>-0.86000000000000032</v>
      </c>
      <c r="J186" s="289">
        <f t="shared" si="55"/>
        <v>0.87714285714285711</v>
      </c>
      <c r="K186" s="288">
        <v>5.89</v>
      </c>
      <c r="L186" s="70">
        <f t="shared" si="49"/>
        <v>0.25</v>
      </c>
      <c r="M186" s="400">
        <f t="shared" si="50"/>
        <v>1.0424448217317488</v>
      </c>
    </row>
    <row r="187" spans="1:14" ht="15" customHeight="1">
      <c r="A187" s="28" t="s">
        <v>38</v>
      </c>
      <c r="B187" s="99">
        <v>11.82</v>
      </c>
      <c r="C187" s="715">
        <v>11.52</v>
      </c>
      <c r="D187" s="386">
        <f t="shared" si="51"/>
        <v>0.30000000000000071</v>
      </c>
      <c r="E187" s="387">
        <f t="shared" si="52"/>
        <v>1.0260416666666667</v>
      </c>
      <c r="F187" s="99">
        <v>12.79</v>
      </c>
      <c r="G187" s="253">
        <v>12.79</v>
      </c>
      <c r="H187" s="196">
        <f t="shared" si="53"/>
        <v>0</v>
      </c>
      <c r="I187" s="253">
        <f t="shared" si="54"/>
        <v>-0.96999999999999886</v>
      </c>
      <c r="J187" s="289">
        <f t="shared" si="55"/>
        <v>0.92415949960906962</v>
      </c>
      <c r="K187" s="288">
        <v>15.61</v>
      </c>
      <c r="L187" s="70">
        <f t="shared" si="49"/>
        <v>-3.7899999999999991</v>
      </c>
      <c r="M187" s="400">
        <f t="shared" si="50"/>
        <v>0.75720691864189626</v>
      </c>
    </row>
    <row r="188" spans="1:14" ht="15" customHeight="1">
      <c r="A188" s="28" t="s">
        <v>39</v>
      </c>
      <c r="B188" s="99">
        <v>3.13</v>
      </c>
      <c r="C188" s="715">
        <v>3.13</v>
      </c>
      <c r="D188" s="386">
        <f t="shared" si="51"/>
        <v>0</v>
      </c>
      <c r="E188" s="387">
        <f t="shared" si="52"/>
        <v>1</v>
      </c>
      <c r="F188" s="99">
        <v>4.37</v>
      </c>
      <c r="G188" s="253">
        <v>4.37</v>
      </c>
      <c r="H188" s="196">
        <f t="shared" si="53"/>
        <v>0</v>
      </c>
      <c r="I188" s="253">
        <f t="shared" si="54"/>
        <v>-1.2400000000000002</v>
      </c>
      <c r="J188" s="289">
        <f t="shared" si="55"/>
        <v>0.7162471395881006</v>
      </c>
      <c r="K188" s="288">
        <v>4.41</v>
      </c>
      <c r="L188" s="70">
        <f t="shared" si="49"/>
        <v>-1.2800000000000002</v>
      </c>
      <c r="M188" s="400">
        <f t="shared" si="50"/>
        <v>0.70975056689342397</v>
      </c>
    </row>
    <row r="189" spans="1:14" s="85" customFormat="1" ht="15" customHeight="1">
      <c r="A189" s="28" t="s">
        <v>30</v>
      </c>
      <c r="B189" s="99">
        <v>2.76</v>
      </c>
      <c r="C189" s="715">
        <v>2.76</v>
      </c>
      <c r="D189" s="386">
        <f t="shared" si="51"/>
        <v>0</v>
      </c>
      <c r="E189" s="387">
        <f t="shared" si="52"/>
        <v>1</v>
      </c>
      <c r="F189" s="99">
        <v>3.22</v>
      </c>
      <c r="G189" s="253">
        <v>3.22</v>
      </c>
      <c r="H189" s="196">
        <f t="shared" si="53"/>
        <v>0</v>
      </c>
      <c r="I189" s="253">
        <f t="shared" si="54"/>
        <v>-0.46000000000000041</v>
      </c>
      <c r="J189" s="289">
        <f t="shared" si="55"/>
        <v>0.85714285714285698</v>
      </c>
      <c r="K189" s="288">
        <v>4.28</v>
      </c>
      <c r="L189" s="70">
        <f t="shared" si="49"/>
        <v>-1.5200000000000005</v>
      </c>
      <c r="M189" s="400">
        <f t="shared" si="50"/>
        <v>0.64485981308411211</v>
      </c>
    </row>
    <row r="190" spans="1:14" s="85" customFormat="1" ht="15" customHeight="1">
      <c r="A190" s="500" t="s">
        <v>40</v>
      </c>
      <c r="B190" s="81">
        <v>1.89</v>
      </c>
      <c r="C190" s="717">
        <v>1.89</v>
      </c>
      <c r="D190" s="389">
        <f t="shared" si="51"/>
        <v>0</v>
      </c>
      <c r="E190" s="390">
        <f t="shared" si="52"/>
        <v>1</v>
      </c>
      <c r="F190" s="81">
        <v>1.93</v>
      </c>
      <c r="G190" s="254">
        <v>1.93</v>
      </c>
      <c r="H190" s="200">
        <f t="shared" si="53"/>
        <v>0</v>
      </c>
      <c r="I190" s="254">
        <f t="shared" si="54"/>
        <v>-4.0000000000000036E-2</v>
      </c>
      <c r="J190" s="293">
        <f t="shared" si="55"/>
        <v>0.97927461139896366</v>
      </c>
      <c r="K190" s="292">
        <v>1.95</v>
      </c>
      <c r="L190" s="401">
        <f t="shared" si="49"/>
        <v>-6.0000000000000053E-2</v>
      </c>
      <c r="M190" s="402">
        <f t="shared" si="50"/>
        <v>0.96923076923076923</v>
      </c>
    </row>
    <row r="191" spans="1:14" ht="15" customHeight="1">
      <c r="A191" s="112" t="s">
        <v>26</v>
      </c>
      <c r="B191" s="113">
        <v>82.11</v>
      </c>
      <c r="C191" s="711">
        <v>82.11</v>
      </c>
      <c r="D191" s="380">
        <f t="shared" si="51"/>
        <v>0</v>
      </c>
      <c r="E191" s="381">
        <f t="shared" si="52"/>
        <v>1</v>
      </c>
      <c r="F191" s="113">
        <v>102.58</v>
      </c>
      <c r="G191" s="252">
        <v>102.58</v>
      </c>
      <c r="H191" s="256">
        <f t="shared" si="53"/>
        <v>0</v>
      </c>
      <c r="I191" s="252">
        <f t="shared" si="54"/>
        <v>-20.47</v>
      </c>
      <c r="J191" s="284">
        <f t="shared" si="55"/>
        <v>0.80044843049327352</v>
      </c>
      <c r="K191" s="285">
        <v>112.05</v>
      </c>
      <c r="L191" s="396">
        <f t="shared" si="49"/>
        <v>-29.939999999999998</v>
      </c>
      <c r="M191" s="397">
        <f t="shared" si="50"/>
        <v>0.73279785809906295</v>
      </c>
      <c r="N191" s="102"/>
    </row>
    <row r="192" spans="1:14" s="632" customFormat="1" ht="15" customHeight="1">
      <c r="A192" s="658" t="s">
        <v>100</v>
      </c>
      <c r="B192" s="673">
        <f>B175-B191</f>
        <v>138.87</v>
      </c>
      <c r="C192" s="724">
        <v>139.26999999999998</v>
      </c>
      <c r="D192" s="675">
        <f>B192-C192</f>
        <v>-0.39999999999997726</v>
      </c>
      <c r="E192" s="660">
        <f>B192/C192</f>
        <v>0.99712788109427741</v>
      </c>
      <c r="F192" s="673">
        <f>F175-F191</f>
        <v>157.58000000000004</v>
      </c>
      <c r="G192" s="677">
        <v>156.91000000000003</v>
      </c>
      <c r="H192" s="678">
        <f>F192-G192</f>
        <v>0.67000000000001592</v>
      </c>
      <c r="I192" s="677">
        <f>B192-F192</f>
        <v>-18.710000000000036</v>
      </c>
      <c r="J192" s="662">
        <f>B192/F192</f>
        <v>0.88126665820535577</v>
      </c>
      <c r="K192" s="676">
        <f>K175-K191</f>
        <v>136.89999999999998</v>
      </c>
      <c r="L192" s="679">
        <f>B192-K192</f>
        <v>1.9700000000000273</v>
      </c>
      <c r="M192" s="664">
        <f>B192/K192</f>
        <v>1.0143900657414173</v>
      </c>
      <c r="N192" s="576"/>
    </row>
    <row r="193" spans="1:14" s="632" customFormat="1" ht="15" customHeight="1">
      <c r="A193" s="658" t="s">
        <v>101</v>
      </c>
      <c r="B193" s="659">
        <f>B191/B175</f>
        <v>0.37157208797176217</v>
      </c>
      <c r="C193" s="726">
        <v>0.37090071370494171</v>
      </c>
      <c r="D193" s="660">
        <f>B193-C193</f>
        <v>6.7137426682045698E-4</v>
      </c>
      <c r="E193" s="660">
        <f>B193/C193</f>
        <v>1.0018101185627659</v>
      </c>
      <c r="F193" s="659">
        <f>F191/F175</f>
        <v>0.39429581795817953</v>
      </c>
      <c r="G193" s="661">
        <v>0.39531388492812825</v>
      </c>
      <c r="H193" s="662">
        <f>F193-G193</f>
        <v>-1.0180669699487166E-3</v>
      </c>
      <c r="I193" s="661">
        <f>B193-F193</f>
        <v>-2.2723729986417363E-2</v>
      </c>
      <c r="J193" s="662">
        <f>B193/F193</f>
        <v>0.94236882829726709</v>
      </c>
      <c r="K193" s="681">
        <f>K191/K175</f>
        <v>0.45009037959429604</v>
      </c>
      <c r="L193" s="663">
        <f>B193-K193</f>
        <v>-7.8518291622533876E-2</v>
      </c>
      <c r="M193" s="664">
        <f>B193/K193</f>
        <v>0.82554994467264786</v>
      </c>
      <c r="N193" s="576"/>
    </row>
    <row r="194" spans="1:14" s="102" customFormat="1" ht="15" customHeight="1">
      <c r="A194" s="112" t="s">
        <v>32</v>
      </c>
      <c r="B194" s="113">
        <v>4.97</v>
      </c>
      <c r="C194" s="711">
        <v>4.97</v>
      </c>
      <c r="D194" s="380">
        <f t="shared" si="51"/>
        <v>0</v>
      </c>
      <c r="E194" s="381">
        <f t="shared" si="52"/>
        <v>1</v>
      </c>
      <c r="F194" s="113">
        <v>6.44</v>
      </c>
      <c r="G194" s="252">
        <v>6.54</v>
      </c>
      <c r="H194" s="256">
        <f t="shared" si="53"/>
        <v>-9.9999999999999645E-2</v>
      </c>
      <c r="I194" s="252">
        <f t="shared" si="54"/>
        <v>-1.4700000000000006</v>
      </c>
      <c r="J194" s="284">
        <f t="shared" si="55"/>
        <v>0.77173913043478248</v>
      </c>
      <c r="K194" s="285">
        <v>4.55</v>
      </c>
      <c r="L194" s="396">
        <f t="shared" si="49"/>
        <v>0.41999999999999993</v>
      </c>
      <c r="M194" s="397">
        <f t="shared" si="50"/>
        <v>1.0923076923076922</v>
      </c>
    </row>
    <row r="195" spans="1:14" ht="15" customHeight="1">
      <c r="A195" s="28" t="s">
        <v>33</v>
      </c>
      <c r="B195" s="99">
        <v>2</v>
      </c>
      <c r="C195" s="715">
        <v>2.1</v>
      </c>
      <c r="D195" s="386">
        <f t="shared" si="51"/>
        <v>-0.10000000000000009</v>
      </c>
      <c r="E195" s="387">
        <f t="shared" si="52"/>
        <v>0.95238095238095233</v>
      </c>
      <c r="F195" s="99">
        <v>2.56</v>
      </c>
      <c r="G195" s="253">
        <v>2.66</v>
      </c>
      <c r="H195" s="196">
        <f t="shared" si="53"/>
        <v>-0.10000000000000009</v>
      </c>
      <c r="I195" s="253">
        <f t="shared" si="54"/>
        <v>-0.56000000000000005</v>
      </c>
      <c r="J195" s="289">
        <f t="shared" si="55"/>
        <v>0.78125</v>
      </c>
      <c r="K195" s="288">
        <v>1.33</v>
      </c>
      <c r="L195" s="70">
        <f t="shared" si="49"/>
        <v>0.66999999999999993</v>
      </c>
      <c r="M195" s="400">
        <f t="shared" si="50"/>
        <v>1.5037593984962405</v>
      </c>
    </row>
    <row r="196" spans="1:14" s="85" customFormat="1" ht="15" customHeight="1">
      <c r="A196" s="28" t="s">
        <v>35</v>
      </c>
      <c r="B196" s="99">
        <v>1.75</v>
      </c>
      <c r="C196" s="715">
        <v>1.65</v>
      </c>
      <c r="D196" s="386">
        <f t="shared" si="51"/>
        <v>0.10000000000000009</v>
      </c>
      <c r="E196" s="387">
        <f t="shared" si="52"/>
        <v>1.0606060606060606</v>
      </c>
      <c r="F196" s="99">
        <v>2.4</v>
      </c>
      <c r="G196" s="253">
        <v>2.4</v>
      </c>
      <c r="H196" s="196">
        <f t="shared" si="53"/>
        <v>0</v>
      </c>
      <c r="I196" s="253">
        <f t="shared" si="54"/>
        <v>-0.64999999999999991</v>
      </c>
      <c r="J196" s="289">
        <f t="shared" si="55"/>
        <v>0.72916666666666674</v>
      </c>
      <c r="K196" s="288">
        <v>1.67</v>
      </c>
      <c r="L196" s="70">
        <f t="shared" si="49"/>
        <v>8.0000000000000071E-2</v>
      </c>
      <c r="M196" s="400">
        <f t="shared" si="50"/>
        <v>1.0479041916167666</v>
      </c>
    </row>
    <row r="197" spans="1:14" s="627" customFormat="1" ht="15" customHeight="1">
      <c r="A197" s="665" t="s">
        <v>98</v>
      </c>
      <c r="B197" s="682">
        <f>B194-B195-B196</f>
        <v>1.2199999999999998</v>
      </c>
      <c r="C197" s="683">
        <v>1.2199999999999998</v>
      </c>
      <c r="D197" s="684">
        <f t="shared" si="51"/>
        <v>0</v>
      </c>
      <c r="E197" s="667">
        <f t="shared" si="52"/>
        <v>1</v>
      </c>
      <c r="F197" s="682">
        <f>F194-F195-F196</f>
        <v>1.4800000000000004</v>
      </c>
      <c r="G197" s="685">
        <v>1.48</v>
      </c>
      <c r="H197" s="686">
        <f t="shared" si="53"/>
        <v>0</v>
      </c>
      <c r="I197" s="685">
        <f t="shared" si="54"/>
        <v>-0.26000000000000068</v>
      </c>
      <c r="J197" s="669">
        <f t="shared" si="55"/>
        <v>0.8243243243243239</v>
      </c>
      <c r="K197" s="682">
        <f>K194-K195-K196</f>
        <v>1.5499999999999998</v>
      </c>
      <c r="L197" s="687">
        <f t="shared" si="49"/>
        <v>-0.33000000000000007</v>
      </c>
      <c r="M197" s="672">
        <f t="shared" si="50"/>
        <v>0.78709677419354829</v>
      </c>
    </row>
    <row r="198" spans="1:14">
      <c r="J198"/>
    </row>
    <row r="199" spans="1:14" ht="15.6">
      <c r="A199" s="495" t="s">
        <v>409</v>
      </c>
      <c r="J199"/>
    </row>
    <row r="200" spans="1:14">
      <c r="A200" s="496"/>
      <c r="B200" s="21"/>
      <c r="C200" s="21"/>
      <c r="D200" s="21"/>
      <c r="E200" s="21"/>
      <c r="F200" s="21"/>
      <c r="G200" s="21"/>
      <c r="H200" s="21"/>
      <c r="I200" s="21"/>
      <c r="J200" s="21"/>
      <c r="K200" s="128"/>
      <c r="L200" s="21"/>
      <c r="M200" s="21"/>
    </row>
    <row r="201" spans="1:14" s="193" customFormat="1" ht="46.2">
      <c r="A201" s="497" t="s">
        <v>74</v>
      </c>
      <c r="B201" s="334" t="s">
        <v>426</v>
      </c>
      <c r="C201" s="374" t="s">
        <v>451</v>
      </c>
      <c r="D201" s="375" t="s">
        <v>452</v>
      </c>
      <c r="E201" s="376" t="s">
        <v>453</v>
      </c>
      <c r="F201" s="334" t="s">
        <v>427</v>
      </c>
      <c r="G201" s="120" t="s">
        <v>454</v>
      </c>
      <c r="H201" s="255" t="s">
        <v>455</v>
      </c>
      <c r="I201" s="371" t="s">
        <v>410</v>
      </c>
      <c r="J201" s="121" t="s">
        <v>411</v>
      </c>
      <c r="K201" s="339" t="s">
        <v>209</v>
      </c>
      <c r="L201" s="391" t="s">
        <v>210</v>
      </c>
      <c r="M201" s="403" t="s">
        <v>211</v>
      </c>
    </row>
    <row r="202" spans="1:14">
      <c r="A202" s="498"/>
      <c r="B202" s="335" t="s">
        <v>1</v>
      </c>
      <c r="C202" s="20" t="s">
        <v>1</v>
      </c>
      <c r="D202" s="377" t="s">
        <v>1</v>
      </c>
      <c r="E202" s="378" t="s">
        <v>1</v>
      </c>
      <c r="F202" s="337" t="s">
        <v>1</v>
      </c>
      <c r="G202" s="27" t="s">
        <v>1</v>
      </c>
      <c r="H202" s="6" t="s">
        <v>1</v>
      </c>
      <c r="I202" s="27" t="s">
        <v>1</v>
      </c>
      <c r="J202" s="6" t="s">
        <v>1</v>
      </c>
      <c r="K202" s="340" t="s">
        <v>1</v>
      </c>
      <c r="L202" s="16" t="s">
        <v>1</v>
      </c>
      <c r="M202" s="404" t="s">
        <v>1</v>
      </c>
    </row>
    <row r="203" spans="1:14" ht="15" customHeight="1">
      <c r="A203" s="112" t="s">
        <v>17</v>
      </c>
      <c r="B203" s="446">
        <f>B175/B119</f>
        <v>0.16374953686550572</v>
      </c>
      <c r="C203" s="506">
        <f>C175/C119</f>
        <v>0.1639936885616291</v>
      </c>
      <c r="D203" s="506">
        <f>B203-C203</f>
        <v>-2.4415169612337917E-4</v>
      </c>
      <c r="E203" s="506">
        <f>B203/C203</f>
        <v>0.99851121285053834</v>
      </c>
      <c r="F203" s="446">
        <f>F175/F119</f>
        <v>0.19287112270921061</v>
      </c>
      <c r="G203" s="274">
        <f>G175/G119</f>
        <v>0.19258286206231168</v>
      </c>
      <c r="H203" s="294">
        <f>F203-G203</f>
        <v>2.8826064689893571E-4</v>
      </c>
      <c r="I203" s="274">
        <f>B203-F203</f>
        <v>-2.9121585843704889E-2</v>
      </c>
      <c r="J203" s="294">
        <f>B203/F203</f>
        <v>0.8490101294862521</v>
      </c>
      <c r="K203" s="487">
        <f>K175/K119</f>
        <v>0.19820228655138372</v>
      </c>
      <c r="L203" s="463">
        <f>B203-K203</f>
        <v>-3.4452749685877998E-2</v>
      </c>
      <c r="M203" s="464">
        <f>B203/K203</f>
        <v>0.82617380311126654</v>
      </c>
      <c r="N203" s="103"/>
    </row>
    <row r="204" spans="1:14" ht="15" customHeight="1">
      <c r="A204" s="112" t="s">
        <v>18</v>
      </c>
      <c r="B204" s="447">
        <f t="shared" ref="B204:C219" si="56">B176/(B120+B36)</f>
        <v>0.14879776671670483</v>
      </c>
      <c r="C204" s="408">
        <f>C176/(C120+C36)</f>
        <v>0.1487450949408759</v>
      </c>
      <c r="D204" s="408">
        <f t="shared" ref="D204:D223" si="57">B204-C204</f>
        <v>5.267177582893301E-5</v>
      </c>
      <c r="E204" s="408">
        <f t="shared" ref="E204:E223" si="58">B204/C204</f>
        <v>1.0003541076487252</v>
      </c>
      <c r="F204" s="447">
        <f t="shared" ref="F204:G219" si="59">F176/(F120+F36)</f>
        <v>0.15900969882593158</v>
      </c>
      <c r="G204" s="275">
        <f t="shared" si="59"/>
        <v>0.1588937646698643</v>
      </c>
      <c r="H204" s="276">
        <f t="shared" ref="H204:H224" si="60">F204-G204</f>
        <v>1.1593415606728219E-4</v>
      </c>
      <c r="I204" s="275">
        <f t="shared" ref="I204:I224" si="61">B204-F204</f>
        <v>-1.0211932109226746E-2</v>
      </c>
      <c r="J204" s="276">
        <f t="shared" ref="J204:J224" si="62">B204/F204</f>
        <v>0.93577792936765591</v>
      </c>
      <c r="K204" s="449">
        <f t="shared" ref="K204:K219" si="63">K176/(K120+K36)</f>
        <v>0.13010790491386537</v>
      </c>
      <c r="L204" s="465">
        <f t="shared" ref="L204:L223" si="64">B204-K204</f>
        <v>1.8689861802839464E-2</v>
      </c>
      <c r="M204" s="435">
        <f t="shared" ref="M204:M223" si="65">B204/K204</f>
        <v>1.1436489336694231</v>
      </c>
      <c r="N204" s="103"/>
    </row>
    <row r="205" spans="1:14" ht="15" customHeight="1">
      <c r="A205" s="499" t="s">
        <v>19</v>
      </c>
      <c r="B205" s="448">
        <f t="shared" si="56"/>
        <v>0.1422074665836662</v>
      </c>
      <c r="C205" s="419">
        <f t="shared" si="56"/>
        <v>0.14263720105522637</v>
      </c>
      <c r="D205" s="419">
        <f t="shared" si="57"/>
        <v>-4.2973447156016698E-4</v>
      </c>
      <c r="E205" s="419">
        <f t="shared" si="58"/>
        <v>0.99698722024562314</v>
      </c>
      <c r="F205" s="448">
        <f t="shared" si="59"/>
        <v>0.17156284683684797</v>
      </c>
      <c r="G205" s="427">
        <f t="shared" si="59"/>
        <v>0.17130076004343106</v>
      </c>
      <c r="H205" s="422">
        <f t="shared" si="60"/>
        <v>2.6208679341691021E-4</v>
      </c>
      <c r="I205" s="427">
        <f t="shared" si="61"/>
        <v>-2.9355380253181768E-2</v>
      </c>
      <c r="J205" s="422">
        <f t="shared" si="62"/>
        <v>0.82889430436475553</v>
      </c>
      <c r="K205" s="450">
        <f t="shared" si="63"/>
        <v>0.1912980531108317</v>
      </c>
      <c r="L205" s="466">
        <f t="shared" si="64"/>
        <v>-4.9090586527165497E-2</v>
      </c>
      <c r="M205" s="436">
        <f t="shared" si="65"/>
        <v>0.74338167206163852</v>
      </c>
      <c r="N205" s="103"/>
    </row>
    <row r="206" spans="1:14" ht="15" customHeight="1">
      <c r="A206" s="112" t="s">
        <v>20</v>
      </c>
      <c r="B206" s="447">
        <f t="shared" si="56"/>
        <v>0.10665541714228993</v>
      </c>
      <c r="C206" s="408">
        <f t="shared" si="56"/>
        <v>0.10927251043530112</v>
      </c>
      <c r="D206" s="408">
        <f t="shared" si="57"/>
        <v>-2.6170932930111857E-3</v>
      </c>
      <c r="E206" s="408">
        <f t="shared" si="58"/>
        <v>0.97604984746313905</v>
      </c>
      <c r="F206" s="447">
        <f t="shared" si="59"/>
        <v>0.12419210500149151</v>
      </c>
      <c r="G206" s="275">
        <f t="shared" si="59"/>
        <v>0.12124699759807846</v>
      </c>
      <c r="H206" s="276">
        <f t="shared" si="60"/>
        <v>2.9451074034130553E-3</v>
      </c>
      <c r="I206" s="275">
        <f t="shared" si="61"/>
        <v>-1.753668785920158E-2</v>
      </c>
      <c r="J206" s="276">
        <f t="shared" si="62"/>
        <v>0.8587938592474057</v>
      </c>
      <c r="K206" s="449">
        <f t="shared" si="63"/>
        <v>0.10246150115193403</v>
      </c>
      <c r="L206" s="465">
        <f t="shared" si="64"/>
        <v>4.1939159903559009E-3</v>
      </c>
      <c r="M206" s="435">
        <f t="shared" si="65"/>
        <v>1.0409316274230356</v>
      </c>
      <c r="N206" s="102"/>
    </row>
    <row r="207" spans="1:14" s="3" customFormat="1" ht="15" customHeight="1">
      <c r="A207" s="28" t="s">
        <v>21</v>
      </c>
      <c r="B207" s="485">
        <f t="shared" si="56"/>
        <v>9.138766056011792E-2</v>
      </c>
      <c r="C207" s="411">
        <f t="shared" si="56"/>
        <v>8.7623450304685851E-2</v>
      </c>
      <c r="D207" s="411">
        <f t="shared" si="57"/>
        <v>3.7642102554320683E-3</v>
      </c>
      <c r="E207" s="411">
        <f t="shared" si="58"/>
        <v>1.0429589367040797</v>
      </c>
      <c r="F207" s="485">
        <f t="shared" si="59"/>
        <v>9.0259740259740248E-2</v>
      </c>
      <c r="G207" s="277">
        <f t="shared" si="59"/>
        <v>8.8552915766738655E-2</v>
      </c>
      <c r="H207" s="278">
        <f t="shared" si="60"/>
        <v>1.7068244930015936E-3</v>
      </c>
      <c r="I207" s="277">
        <f t="shared" si="61"/>
        <v>1.1279203003776717E-3</v>
      </c>
      <c r="J207" s="278">
        <f t="shared" si="62"/>
        <v>1.0124963831840403</v>
      </c>
      <c r="K207" s="451">
        <f t="shared" si="63"/>
        <v>6.7779463834092057E-2</v>
      </c>
      <c r="L207" s="467">
        <f t="shared" si="64"/>
        <v>2.3608196726025862E-2</v>
      </c>
      <c r="M207" s="437">
        <f t="shared" si="65"/>
        <v>1.3483089919951725</v>
      </c>
    </row>
    <row r="208" spans="1:14" s="3" customFormat="1" ht="15" customHeight="1">
      <c r="A208" s="28" t="s">
        <v>22</v>
      </c>
      <c r="B208" s="485">
        <f t="shared" si="56"/>
        <v>7.9245283018867935E-2</v>
      </c>
      <c r="C208" s="411">
        <f t="shared" si="56"/>
        <v>7.9245283018867935E-2</v>
      </c>
      <c r="D208" s="411">
        <f t="shared" si="57"/>
        <v>0</v>
      </c>
      <c r="E208" s="411">
        <f t="shared" si="58"/>
        <v>1</v>
      </c>
      <c r="F208" s="485">
        <f t="shared" si="59"/>
        <v>0.15659519168291097</v>
      </c>
      <c r="G208" s="277">
        <f t="shared" si="59"/>
        <v>0.15659519168291097</v>
      </c>
      <c r="H208" s="278">
        <f t="shared" si="60"/>
        <v>0</v>
      </c>
      <c r="I208" s="277">
        <f t="shared" si="61"/>
        <v>-7.7349908664043038E-2</v>
      </c>
      <c r="J208" s="278">
        <f t="shared" si="62"/>
        <v>0.5060518280748455</v>
      </c>
      <c r="K208" s="451">
        <f t="shared" si="63"/>
        <v>9.1334894613583129E-2</v>
      </c>
      <c r="L208" s="467">
        <f t="shared" si="64"/>
        <v>-1.2089611594715194E-2</v>
      </c>
      <c r="M208" s="437">
        <f t="shared" si="65"/>
        <v>0.86763425253991311</v>
      </c>
    </row>
    <row r="209" spans="1:14" s="3" customFormat="1" ht="15" customHeight="1">
      <c r="A209" s="28" t="s">
        <v>25</v>
      </c>
      <c r="B209" s="485">
        <f t="shared" si="56"/>
        <v>0.10013161891262529</v>
      </c>
      <c r="C209" s="411">
        <f t="shared" si="56"/>
        <v>0.1006410908720871</v>
      </c>
      <c r="D209" s="411">
        <f t="shared" si="57"/>
        <v>-5.0947195946181301E-4</v>
      </c>
      <c r="E209" s="411">
        <f t="shared" si="58"/>
        <v>0.99493773412979658</v>
      </c>
      <c r="F209" s="485">
        <f t="shared" si="59"/>
        <v>0.10427315477407482</v>
      </c>
      <c r="G209" s="277">
        <f t="shared" si="59"/>
        <v>9.9671187833949862E-2</v>
      </c>
      <c r="H209" s="278">
        <f t="shared" si="60"/>
        <v>4.601966940124963E-3</v>
      </c>
      <c r="I209" s="277">
        <f t="shared" si="61"/>
        <v>-4.1415358614495384E-3</v>
      </c>
      <c r="J209" s="278">
        <f t="shared" si="62"/>
        <v>0.96028185902284369</v>
      </c>
      <c r="K209" s="451">
        <f t="shared" si="63"/>
        <v>9.5193213949104627E-2</v>
      </c>
      <c r="L209" s="467">
        <f t="shared" si="64"/>
        <v>4.9384049635206595E-3</v>
      </c>
      <c r="M209" s="437">
        <f t="shared" si="65"/>
        <v>1.0518776996662913</v>
      </c>
    </row>
    <row r="210" spans="1:14" s="3" customFormat="1" ht="15" customHeight="1">
      <c r="A210" s="500" t="s">
        <v>23</v>
      </c>
      <c r="B210" s="486">
        <f t="shared" si="56"/>
        <v>0.13695183321351545</v>
      </c>
      <c r="C210" s="414">
        <f t="shared" si="56"/>
        <v>0.16660707901322844</v>
      </c>
      <c r="D210" s="414">
        <f t="shared" si="57"/>
        <v>-2.9655245799712987E-2</v>
      </c>
      <c r="E210" s="414">
        <f t="shared" si="58"/>
        <v>0.82200488733519905</v>
      </c>
      <c r="F210" s="486">
        <f t="shared" si="59"/>
        <v>0.18901515151515152</v>
      </c>
      <c r="G210" s="279">
        <f t="shared" si="59"/>
        <v>0.18901515151515152</v>
      </c>
      <c r="H210" s="272">
        <f t="shared" si="60"/>
        <v>0</v>
      </c>
      <c r="I210" s="279">
        <f t="shared" si="61"/>
        <v>-5.2063318301636075E-2</v>
      </c>
      <c r="J210" s="272">
        <f t="shared" si="62"/>
        <v>0.72455478894525205</v>
      </c>
      <c r="K210" s="452">
        <f t="shared" si="63"/>
        <v>0.1807275541795666</v>
      </c>
      <c r="L210" s="468">
        <f t="shared" si="64"/>
        <v>-4.3775720966051146E-2</v>
      </c>
      <c r="M210" s="438">
        <f t="shared" si="65"/>
        <v>0.75778059319855218</v>
      </c>
    </row>
    <row r="211" spans="1:14" ht="15" customHeight="1">
      <c r="A211" s="112" t="s">
        <v>24</v>
      </c>
      <c r="B211" s="447">
        <f t="shared" si="56"/>
        <v>0.10579962073324906</v>
      </c>
      <c r="C211" s="408">
        <f t="shared" si="56"/>
        <v>0.10548067810887649</v>
      </c>
      <c r="D211" s="408">
        <f t="shared" si="57"/>
        <v>3.1894262437257015E-4</v>
      </c>
      <c r="E211" s="408">
        <f t="shared" si="58"/>
        <v>1.0030237066170864</v>
      </c>
      <c r="F211" s="447">
        <f t="shared" si="59"/>
        <v>0.1215557411048563</v>
      </c>
      <c r="G211" s="275">
        <f t="shared" si="59"/>
        <v>0.12157211357146708</v>
      </c>
      <c r="H211" s="276">
        <f t="shared" si="60"/>
        <v>-1.6372466610778402E-5</v>
      </c>
      <c r="I211" s="275">
        <f t="shared" si="61"/>
        <v>-1.5756120371607243E-2</v>
      </c>
      <c r="J211" s="276">
        <f t="shared" si="62"/>
        <v>0.87037946354162155</v>
      </c>
      <c r="K211" s="449">
        <f t="shared" si="63"/>
        <v>0.13512489513139023</v>
      </c>
      <c r="L211" s="465">
        <f t="shared" si="64"/>
        <v>-2.9325274398141171E-2</v>
      </c>
      <c r="M211" s="435">
        <f t="shared" si="65"/>
        <v>0.78297652427684472</v>
      </c>
      <c r="N211" s="102"/>
    </row>
    <row r="212" spans="1:14" s="3" customFormat="1" ht="15" customHeight="1">
      <c r="A212" s="483" t="s">
        <v>55</v>
      </c>
      <c r="B212" s="485">
        <f t="shared" si="56"/>
        <v>7.203663476780367E-2</v>
      </c>
      <c r="C212" s="411">
        <f t="shared" si="56"/>
        <v>7.3082107484029782E-2</v>
      </c>
      <c r="D212" s="411">
        <f t="shared" si="57"/>
        <v>-1.0454727162261118E-3</v>
      </c>
      <c r="E212" s="411">
        <f t="shared" si="58"/>
        <v>0.98569454614517549</v>
      </c>
      <c r="F212" s="485">
        <f t="shared" si="59"/>
        <v>8.0513279618024472E-2</v>
      </c>
      <c r="G212" s="277">
        <f t="shared" si="59"/>
        <v>8.0537313432835822E-2</v>
      </c>
      <c r="H212" s="278">
        <f t="shared" si="60"/>
        <v>-2.4033814811350029E-5</v>
      </c>
      <c r="I212" s="277">
        <f t="shared" si="61"/>
        <v>-8.4766448502208019E-3</v>
      </c>
      <c r="J212" s="278">
        <f t="shared" si="62"/>
        <v>0.89471743182694619</v>
      </c>
      <c r="K212" s="451">
        <f t="shared" si="63"/>
        <v>9.039150085108881E-2</v>
      </c>
      <c r="L212" s="467">
        <f t="shared" si="64"/>
        <v>-1.835486608328514E-2</v>
      </c>
      <c r="M212" s="437">
        <f t="shared" si="65"/>
        <v>0.79694035489550075</v>
      </c>
    </row>
    <row r="213" spans="1:14" s="3" customFormat="1" ht="15" customHeight="1">
      <c r="A213" s="483" t="s">
        <v>36</v>
      </c>
      <c r="B213" s="485">
        <f t="shared" si="56"/>
        <v>8.5630498533724328E-2</v>
      </c>
      <c r="C213" s="411">
        <f t="shared" si="56"/>
        <v>8.5630498533724328E-2</v>
      </c>
      <c r="D213" s="411">
        <f t="shared" si="57"/>
        <v>0</v>
      </c>
      <c r="E213" s="411">
        <f t="shared" si="58"/>
        <v>1</v>
      </c>
      <c r="F213" s="485">
        <f t="shared" si="59"/>
        <v>9.4295692665890579E-2</v>
      </c>
      <c r="G213" s="277">
        <f t="shared" si="59"/>
        <v>9.4295692665890579E-2</v>
      </c>
      <c r="H213" s="278">
        <f t="shared" si="60"/>
        <v>0</v>
      </c>
      <c r="I213" s="277">
        <f t="shared" si="61"/>
        <v>-8.6651941321662512E-3</v>
      </c>
      <c r="J213" s="278">
        <f t="shared" si="62"/>
        <v>0.90810615111690363</v>
      </c>
      <c r="K213" s="451">
        <f t="shared" si="63"/>
        <v>0.10139049826187717</v>
      </c>
      <c r="L213" s="467">
        <f t="shared" si="64"/>
        <v>-1.575999972815284E-2</v>
      </c>
      <c r="M213" s="437">
        <f t="shared" si="65"/>
        <v>0.84456137410976118</v>
      </c>
    </row>
    <row r="214" spans="1:14" s="3" customFormat="1" ht="15" customHeight="1">
      <c r="A214" s="28" t="s">
        <v>37</v>
      </c>
      <c r="B214" s="485">
        <f t="shared" si="56"/>
        <v>0.12558805481693597</v>
      </c>
      <c r="C214" s="411">
        <f t="shared" si="56"/>
        <v>0.12558805481693597</v>
      </c>
      <c r="D214" s="411">
        <f t="shared" si="57"/>
        <v>0</v>
      </c>
      <c r="E214" s="411">
        <f t="shared" si="58"/>
        <v>1</v>
      </c>
      <c r="F214" s="485">
        <f t="shared" si="59"/>
        <v>0.14659685863874344</v>
      </c>
      <c r="G214" s="277">
        <f t="shared" si="59"/>
        <v>0.14659685863874344</v>
      </c>
      <c r="H214" s="278">
        <f t="shared" si="60"/>
        <v>0</v>
      </c>
      <c r="I214" s="277">
        <f t="shared" si="61"/>
        <v>-2.1008803821807476E-2</v>
      </c>
      <c r="J214" s="278">
        <f t="shared" si="62"/>
        <v>0.85668994535838472</v>
      </c>
      <c r="K214" s="451">
        <f t="shared" si="63"/>
        <v>0.12726879861711321</v>
      </c>
      <c r="L214" s="467">
        <f t="shared" si="64"/>
        <v>-1.6807438001772423E-3</v>
      </c>
      <c r="M214" s="437">
        <f t="shared" si="65"/>
        <v>0.98679374820505894</v>
      </c>
    </row>
    <row r="215" spans="1:14" s="3" customFormat="1" ht="15" customHeight="1">
      <c r="A215" s="28" t="s">
        <v>38</v>
      </c>
      <c r="B215" s="485">
        <f t="shared" si="56"/>
        <v>0.17676087931807988</v>
      </c>
      <c r="C215" s="411">
        <f t="shared" si="56"/>
        <v>0.17253257450951026</v>
      </c>
      <c r="D215" s="411">
        <f t="shared" si="57"/>
        <v>4.2283048085696162E-3</v>
      </c>
      <c r="E215" s="411">
        <f t="shared" si="58"/>
        <v>1.0245072840336973</v>
      </c>
      <c r="F215" s="485">
        <f t="shared" si="59"/>
        <v>0.19740700725420587</v>
      </c>
      <c r="G215" s="277">
        <f t="shared" si="59"/>
        <v>0.19740700725420587</v>
      </c>
      <c r="H215" s="278">
        <f t="shared" si="60"/>
        <v>0</v>
      </c>
      <c r="I215" s="277">
        <f t="shared" si="61"/>
        <v>-2.0646127936125996E-2</v>
      </c>
      <c r="J215" s="278">
        <f t="shared" si="62"/>
        <v>0.89541339882864712</v>
      </c>
      <c r="K215" s="451">
        <f t="shared" si="63"/>
        <v>0.24171570145555898</v>
      </c>
      <c r="L215" s="467">
        <f t="shared" si="64"/>
        <v>-6.4954822137479107E-2</v>
      </c>
      <c r="M215" s="437">
        <f t="shared" si="65"/>
        <v>0.73127595043956428</v>
      </c>
    </row>
    <row r="216" spans="1:14" s="3" customFormat="1" ht="15" customHeight="1">
      <c r="A216" s="28" t="s">
        <v>39</v>
      </c>
      <c r="B216" s="485">
        <f t="shared" si="56"/>
        <v>0.19428926132836746</v>
      </c>
      <c r="C216" s="411">
        <f t="shared" si="56"/>
        <v>0.19428926132836746</v>
      </c>
      <c r="D216" s="411">
        <f t="shared" si="57"/>
        <v>0</v>
      </c>
      <c r="E216" s="411">
        <f t="shared" si="58"/>
        <v>1</v>
      </c>
      <c r="F216" s="485">
        <f t="shared" si="59"/>
        <v>0.28921244209133024</v>
      </c>
      <c r="G216" s="277">
        <f t="shared" si="59"/>
        <v>0.28921244209133024</v>
      </c>
      <c r="H216" s="278">
        <f t="shared" si="60"/>
        <v>0</v>
      </c>
      <c r="I216" s="277">
        <f t="shared" si="61"/>
        <v>-9.4923180762962772E-2</v>
      </c>
      <c r="J216" s="278">
        <f t="shared" si="62"/>
        <v>0.67178735438710124</v>
      </c>
      <c r="K216" s="451">
        <f t="shared" si="63"/>
        <v>0.31254429482636431</v>
      </c>
      <c r="L216" s="467">
        <f t="shared" si="64"/>
        <v>-0.11825503349799685</v>
      </c>
      <c r="M216" s="437">
        <f t="shared" si="65"/>
        <v>0.62163752320708954</v>
      </c>
    </row>
    <row r="217" spans="1:14" s="98" customFormat="1" ht="15" customHeight="1">
      <c r="A217" s="28" t="s">
        <v>30</v>
      </c>
      <c r="B217" s="485">
        <f t="shared" si="56"/>
        <v>6.1007957559681698E-2</v>
      </c>
      <c r="C217" s="411">
        <f t="shared" si="56"/>
        <v>6.1007957559681698E-2</v>
      </c>
      <c r="D217" s="411">
        <f t="shared" si="57"/>
        <v>0</v>
      </c>
      <c r="E217" s="411">
        <f t="shared" si="58"/>
        <v>1</v>
      </c>
      <c r="F217" s="485">
        <f t="shared" si="59"/>
        <v>7.301587301587302E-2</v>
      </c>
      <c r="G217" s="277">
        <f t="shared" si="59"/>
        <v>7.301587301587302E-2</v>
      </c>
      <c r="H217" s="278">
        <f t="shared" si="60"/>
        <v>0</v>
      </c>
      <c r="I217" s="277">
        <f t="shared" si="61"/>
        <v>-1.2007915456191322E-2</v>
      </c>
      <c r="J217" s="278">
        <f t="shared" si="62"/>
        <v>0.83554376657824925</v>
      </c>
      <c r="K217" s="451">
        <f t="shared" si="63"/>
        <v>0.10154211150652433</v>
      </c>
      <c r="L217" s="467">
        <f t="shared" si="64"/>
        <v>-4.0534153946842628E-2</v>
      </c>
      <c r="M217" s="437">
        <f t="shared" si="65"/>
        <v>0.60081434839733261</v>
      </c>
    </row>
    <row r="218" spans="1:14" s="98" customFormat="1" ht="15" customHeight="1">
      <c r="A218" s="500" t="s">
        <v>40</v>
      </c>
      <c r="B218" s="486">
        <f t="shared" si="56"/>
        <v>0.17982873453853473</v>
      </c>
      <c r="C218" s="648">
        <f t="shared" si="56"/>
        <v>0.17982873453853473</v>
      </c>
      <c r="D218" s="414">
        <f t="shared" si="57"/>
        <v>0</v>
      </c>
      <c r="E218" s="414">
        <f t="shared" si="58"/>
        <v>1</v>
      </c>
      <c r="F218" s="486">
        <f t="shared" si="59"/>
        <v>0.19090009891196835</v>
      </c>
      <c r="G218" s="279">
        <f t="shared" si="59"/>
        <v>0.19090009891196835</v>
      </c>
      <c r="H218" s="272">
        <f t="shared" si="60"/>
        <v>0</v>
      </c>
      <c r="I218" s="279">
        <f t="shared" si="61"/>
        <v>-1.1071364373433618E-2</v>
      </c>
      <c r="J218" s="272">
        <f t="shared" si="62"/>
        <v>0.94200440734952651</v>
      </c>
      <c r="K218" s="452">
        <f t="shared" si="63"/>
        <v>0.18895348837209303</v>
      </c>
      <c r="L218" s="468">
        <f t="shared" si="64"/>
        <v>-9.1247538335582912E-3</v>
      </c>
      <c r="M218" s="438">
        <f t="shared" si="65"/>
        <v>0.9517089950962454</v>
      </c>
    </row>
    <row r="219" spans="1:14" ht="15" customHeight="1">
      <c r="A219" s="112" t="s">
        <v>26</v>
      </c>
      <c r="B219" s="447">
        <f t="shared" si="56"/>
        <v>0.32135728542914171</v>
      </c>
      <c r="C219" s="408">
        <f t="shared" si="56"/>
        <v>0.32135728542914171</v>
      </c>
      <c r="D219" s="408">
        <f t="shared" si="57"/>
        <v>0</v>
      </c>
      <c r="E219" s="408">
        <f t="shared" si="58"/>
        <v>1</v>
      </c>
      <c r="F219" s="447">
        <f t="shared" si="59"/>
        <v>0.40906009490768436</v>
      </c>
      <c r="G219" s="275">
        <f t="shared" si="59"/>
        <v>0.40906009490768436</v>
      </c>
      <c r="H219" s="276">
        <f t="shared" si="60"/>
        <v>0</v>
      </c>
      <c r="I219" s="275">
        <f t="shared" si="61"/>
        <v>-8.7702809478542643E-2</v>
      </c>
      <c r="J219" s="276">
        <f t="shared" si="62"/>
        <v>0.7855992051770897</v>
      </c>
      <c r="K219" s="449">
        <f t="shared" si="63"/>
        <v>0.46928006030908404</v>
      </c>
      <c r="L219" s="465">
        <f t="shared" si="64"/>
        <v>-0.14792277487994232</v>
      </c>
      <c r="M219" s="435">
        <f t="shared" si="65"/>
        <v>0.68478785401085385</v>
      </c>
      <c r="N219" s="102"/>
    </row>
    <row r="220" spans="1:14" s="632" customFormat="1" ht="15" customHeight="1">
      <c r="A220" s="658" t="s">
        <v>99</v>
      </c>
      <c r="B220" s="659">
        <f>(B175-B191)/(B119-B135)</f>
        <v>0.12693552220251916</v>
      </c>
      <c r="C220" s="660">
        <f>(C175-C191)/(C119-C135)</f>
        <v>0.12725113070492025</v>
      </c>
      <c r="D220" s="660">
        <f>B220-C220</f>
        <v>-3.1560850240108795E-4</v>
      </c>
      <c r="E220" s="660">
        <f>B220/C220</f>
        <v>0.99751979805088764</v>
      </c>
      <c r="F220" s="659">
        <f>(F175-F191)/(F119-F135)</f>
        <v>0.14349587943359288</v>
      </c>
      <c r="G220" s="661">
        <f>(G175-G191)/(G119-G135)</f>
        <v>0.14307598318576811</v>
      </c>
      <c r="H220" s="662">
        <f t="shared" si="60"/>
        <v>4.1989624782476365E-4</v>
      </c>
      <c r="I220" s="661">
        <f t="shared" si="61"/>
        <v>-1.6560357231073713E-2</v>
      </c>
      <c r="J220" s="662">
        <f t="shared" si="62"/>
        <v>0.88459349985211577</v>
      </c>
      <c r="K220" s="659">
        <f>(K175-K191)/(K119-K135)</f>
        <v>0.13457190602575445</v>
      </c>
      <c r="L220" s="663">
        <f>B220-K220</f>
        <v>-7.6363838232352821E-3</v>
      </c>
      <c r="M220" s="664">
        <f>B220/K220</f>
        <v>0.94325424935443936</v>
      </c>
      <c r="N220" s="576"/>
    </row>
    <row r="221" spans="1:14" s="102" customFormat="1" ht="15" customHeight="1">
      <c r="A221" s="112" t="s">
        <v>32</v>
      </c>
      <c r="B221" s="447">
        <f t="shared" ref="B221:C224" si="66">B194/(B138+B54)</f>
        <v>5.3561806229119518E-2</v>
      </c>
      <c r="C221" s="408">
        <f t="shared" si="66"/>
        <v>5.379370061694988E-2</v>
      </c>
      <c r="D221" s="408">
        <f t="shared" si="57"/>
        <v>-2.3189438783036143E-4</v>
      </c>
      <c r="E221" s="408">
        <f t="shared" si="58"/>
        <v>0.99568919064554384</v>
      </c>
      <c r="F221" s="447">
        <f t="shared" ref="F221:G224" si="67">F194/(F138+F54)</f>
        <v>7.0144864393856879E-2</v>
      </c>
      <c r="G221" s="275">
        <f t="shared" si="67"/>
        <v>7.131174353941773E-2</v>
      </c>
      <c r="H221" s="276">
        <f t="shared" si="60"/>
        <v>-1.1668791455608507E-3</v>
      </c>
      <c r="I221" s="275">
        <f t="shared" si="61"/>
        <v>-1.658305816473736E-2</v>
      </c>
      <c r="J221" s="276">
        <f t="shared" si="62"/>
        <v>0.76358842079122091</v>
      </c>
      <c r="K221" s="449">
        <f>K194/(K138+K54)</f>
        <v>5.2888527257933277E-2</v>
      </c>
      <c r="L221" s="465">
        <f t="shared" si="64"/>
        <v>6.7327897118624191E-4</v>
      </c>
      <c r="M221" s="435">
        <f t="shared" si="65"/>
        <v>1.0127301516244291</v>
      </c>
    </row>
    <row r="222" spans="1:14" s="3" customFormat="1" ht="15" customHeight="1">
      <c r="A222" s="28" t="s">
        <v>33</v>
      </c>
      <c r="B222" s="485">
        <f t="shared" si="66"/>
        <v>4.7835446065534561E-2</v>
      </c>
      <c r="C222" s="408">
        <f t="shared" si="66"/>
        <v>5.0227218368811291E-2</v>
      </c>
      <c r="D222" s="411">
        <f t="shared" si="57"/>
        <v>-2.3917723032767305E-3</v>
      </c>
      <c r="E222" s="411">
        <f t="shared" si="58"/>
        <v>0.95238095238095233</v>
      </c>
      <c r="F222" s="485">
        <f t="shared" si="67"/>
        <v>6.4564943253467844E-2</v>
      </c>
      <c r="G222" s="277">
        <f t="shared" si="67"/>
        <v>6.7256637168141606E-2</v>
      </c>
      <c r="H222" s="278">
        <f t="shared" si="60"/>
        <v>-2.6916939146737623E-3</v>
      </c>
      <c r="I222" s="277">
        <f t="shared" si="61"/>
        <v>-1.6729497187933283E-2</v>
      </c>
      <c r="J222" s="278">
        <f t="shared" si="62"/>
        <v>0.7408888423822052</v>
      </c>
      <c r="K222" s="451">
        <f>K195/(K139+K55)</f>
        <v>3.4420289855072464E-2</v>
      </c>
      <c r="L222" s="467">
        <f t="shared" si="64"/>
        <v>1.3415156210462097E-2</v>
      </c>
      <c r="M222" s="437">
        <f t="shared" si="65"/>
        <v>1.389745590956583</v>
      </c>
    </row>
    <row r="223" spans="1:14" s="98" customFormat="1" ht="15" customHeight="1">
      <c r="A223" s="28" t="s">
        <v>35</v>
      </c>
      <c r="B223" s="485">
        <f t="shared" si="66"/>
        <v>4.6089017645509614E-2</v>
      </c>
      <c r="C223" s="408">
        <f t="shared" si="66"/>
        <v>4.3918019696566404E-2</v>
      </c>
      <c r="D223" s="411">
        <f t="shared" si="57"/>
        <v>2.1709979489432096E-3</v>
      </c>
      <c r="E223" s="411">
        <f t="shared" si="58"/>
        <v>1.0494329654192704</v>
      </c>
      <c r="F223" s="485">
        <f t="shared" si="67"/>
        <v>6.2192277792174129E-2</v>
      </c>
      <c r="G223" s="277">
        <f t="shared" si="67"/>
        <v>6.2192277792174129E-2</v>
      </c>
      <c r="H223" s="278">
        <f t="shared" si="60"/>
        <v>0</v>
      </c>
      <c r="I223" s="277">
        <f t="shared" si="61"/>
        <v>-1.6103260146664515E-2</v>
      </c>
      <c r="J223" s="278">
        <f t="shared" si="62"/>
        <v>0.74107299622509015</v>
      </c>
      <c r="K223" s="451">
        <f>K196/(K140+K56)</f>
        <v>4.7632629777524242E-2</v>
      </c>
      <c r="L223" s="467">
        <f t="shared" si="64"/>
        <v>-1.5436121320146282E-3</v>
      </c>
      <c r="M223" s="437">
        <f t="shared" si="65"/>
        <v>0.96759338841411202</v>
      </c>
    </row>
    <row r="224" spans="1:14" s="627" customFormat="1" ht="15" customHeight="1">
      <c r="A224" s="665" t="s">
        <v>98</v>
      </c>
      <c r="B224" s="666">
        <f t="shared" si="66"/>
        <v>9.3774019984627199E-2</v>
      </c>
      <c r="C224" s="667">
        <f t="shared" si="66"/>
        <v>9.3774019984627172E-2</v>
      </c>
      <c r="D224" s="667">
        <f>B224-C224</f>
        <v>0</v>
      </c>
      <c r="E224" s="667">
        <f>B224/C224</f>
        <v>1.0000000000000002</v>
      </c>
      <c r="F224" s="666">
        <f t="shared" si="67"/>
        <v>0.11375864719446584</v>
      </c>
      <c r="G224" s="668">
        <f t="shared" si="67"/>
        <v>0.11375864719446577</v>
      </c>
      <c r="H224" s="669">
        <f t="shared" si="60"/>
        <v>0</v>
      </c>
      <c r="I224" s="668">
        <f t="shared" si="61"/>
        <v>-1.9984627209838637E-2</v>
      </c>
      <c r="J224" s="669">
        <f t="shared" si="62"/>
        <v>0.8243243243243239</v>
      </c>
      <c r="K224" s="670">
        <f>K197/(K141+K57)</f>
        <v>0.12570965125709649</v>
      </c>
      <c r="L224" s="671">
        <f>B224-K224</f>
        <v>-3.1935631272469289E-2</v>
      </c>
      <c r="M224" s="672">
        <f>B224/K224</f>
        <v>0.74595720413577649</v>
      </c>
    </row>
  </sheetData>
  <pageMargins left="0.7" right="0.7" top="0.75" bottom="0.75" header="0.3" footer="0.3"/>
  <pageSetup scale="1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zoomScale="92" zoomScaleNormal="92" workbookViewId="0">
      <selection activeCell="B133" sqref="B133"/>
    </sheetView>
  </sheetViews>
  <sheetFormatPr defaultRowHeight="13.2"/>
  <cols>
    <col min="1" max="1" width="35.6640625" customWidth="1"/>
    <col min="2" max="8" width="15.6640625" customWidth="1"/>
    <col min="9" max="9" width="15.6640625" style="303" customWidth="1"/>
    <col min="10" max="10" width="15.6640625" style="305" customWidth="1"/>
    <col min="11" max="13" width="15.6640625" customWidth="1"/>
  </cols>
  <sheetData>
    <row r="1" spans="1:13" ht="21">
      <c r="A1" s="4" t="s">
        <v>456</v>
      </c>
      <c r="L1" s="127"/>
    </row>
    <row r="2" spans="1:13">
      <c r="L2" s="127"/>
    </row>
    <row r="3" spans="1:13" ht="15.6">
      <c r="A3" s="2" t="s">
        <v>457</v>
      </c>
      <c r="L3" s="127"/>
    </row>
    <row r="4" spans="1:13">
      <c r="A4" s="21"/>
      <c r="B4" s="21"/>
      <c r="C4" s="21"/>
      <c r="D4" s="21"/>
      <c r="E4" s="21"/>
      <c r="F4" s="21"/>
      <c r="G4" s="21"/>
      <c r="H4" s="21"/>
      <c r="I4" s="304"/>
      <c r="J4" s="306"/>
      <c r="K4" s="21"/>
      <c r="L4" s="21"/>
      <c r="M4" s="21"/>
    </row>
    <row r="5" spans="1:13" s="298" customFormat="1" ht="70.05" customHeight="1">
      <c r="A5" s="118" t="s">
        <v>46</v>
      </c>
      <c r="B5" s="334" t="s">
        <v>471</v>
      </c>
      <c r="C5" s="374" t="s">
        <v>487</v>
      </c>
      <c r="D5" s="375" t="s">
        <v>360</v>
      </c>
      <c r="E5" s="375" t="s">
        <v>361</v>
      </c>
      <c r="F5" s="336" t="s">
        <v>472</v>
      </c>
      <c r="G5" s="120" t="s">
        <v>488</v>
      </c>
      <c r="H5" s="255" t="s">
        <v>489</v>
      </c>
      <c r="I5" s="470" t="s">
        <v>331</v>
      </c>
      <c r="J5" s="307" t="s">
        <v>251</v>
      </c>
      <c r="K5" s="334" t="s">
        <v>212</v>
      </c>
      <c r="L5" s="391" t="s">
        <v>166</v>
      </c>
      <c r="M5" s="403" t="s">
        <v>152</v>
      </c>
    </row>
    <row r="6" spans="1:13">
      <c r="A6" s="10"/>
      <c r="B6" s="335" t="s">
        <v>16</v>
      </c>
      <c r="C6" s="20" t="s">
        <v>16</v>
      </c>
      <c r="D6" s="377" t="s">
        <v>16</v>
      </c>
      <c r="E6" s="377" t="s">
        <v>1</v>
      </c>
      <c r="F6" s="338" t="s">
        <v>16</v>
      </c>
      <c r="G6" s="27" t="s">
        <v>16</v>
      </c>
      <c r="H6" s="6" t="s">
        <v>16</v>
      </c>
      <c r="I6" s="471" t="s">
        <v>16</v>
      </c>
      <c r="J6" s="308" t="s">
        <v>1</v>
      </c>
      <c r="K6" s="335" t="s">
        <v>16</v>
      </c>
      <c r="L6" s="16" t="s">
        <v>16</v>
      </c>
      <c r="M6" s="404" t="s">
        <v>1</v>
      </c>
    </row>
    <row r="7" spans="1:13" ht="16.2" customHeight="1">
      <c r="A7" s="102" t="s">
        <v>17</v>
      </c>
      <c r="B7" s="280">
        <v>344.67</v>
      </c>
      <c r="C7" s="709">
        <v>344.68</v>
      </c>
      <c r="D7" s="380">
        <f>B7-C7</f>
        <v>-9.9999999999909051E-3</v>
      </c>
      <c r="E7" s="381">
        <f>B7/C7</f>
        <v>0.99997098758268543</v>
      </c>
      <c r="F7" s="280">
        <v>351.31</v>
      </c>
      <c r="G7" s="728">
        <v>348.04</v>
      </c>
      <c r="H7" s="286">
        <f>F7-G7</f>
        <v>3.2699999999999818</v>
      </c>
      <c r="I7" s="472">
        <f>B7-F7</f>
        <v>-6.6399999999999864</v>
      </c>
      <c r="J7" s="295">
        <f>B7/F7</f>
        <v>0.98109931399618577</v>
      </c>
      <c r="K7" s="109">
        <v>312.85000000000002</v>
      </c>
      <c r="L7" s="394">
        <f>B7-K7</f>
        <v>31.819999999999993</v>
      </c>
      <c r="M7" s="395">
        <f>B7/K7</f>
        <v>1.1017100847051302</v>
      </c>
    </row>
    <row r="8" spans="1:13" ht="16.2" customHeight="1">
      <c r="A8" s="102" t="s">
        <v>18</v>
      </c>
      <c r="B8" s="280">
        <v>115.8</v>
      </c>
      <c r="C8" s="711">
        <v>115.8</v>
      </c>
      <c r="D8" s="380">
        <f t="shared" ref="D8:D20" si="0">B8-C8</f>
        <v>0</v>
      </c>
      <c r="E8" s="381">
        <f t="shared" ref="E8:E20" si="1">B8/C8</f>
        <v>1</v>
      </c>
      <c r="F8" s="280">
        <v>117.21</v>
      </c>
      <c r="G8" s="729">
        <v>117.21</v>
      </c>
      <c r="H8" s="256">
        <f t="shared" ref="H8:H20" si="2">F8-G8</f>
        <v>0</v>
      </c>
      <c r="I8" s="473">
        <f t="shared" ref="I8:I20" si="3">B8-F8</f>
        <v>-1.4099999999999966</v>
      </c>
      <c r="J8" s="296">
        <f t="shared" ref="J8:J20" si="4">B8/F8</f>
        <v>0.98797030970053756</v>
      </c>
      <c r="K8" s="114">
        <v>106.86</v>
      </c>
      <c r="L8" s="396">
        <f t="shared" ref="L8:L20" si="5">B8-K8</f>
        <v>8.9399999999999977</v>
      </c>
      <c r="M8" s="397">
        <f t="shared" ref="M8:M20" si="6">B8/K8</f>
        <v>1.0836608646827626</v>
      </c>
    </row>
    <row r="9" spans="1:13" ht="16.2" customHeight="1">
      <c r="A9" s="365" t="s">
        <v>19</v>
      </c>
      <c r="B9" s="453">
        <v>228.87</v>
      </c>
      <c r="C9" s="713">
        <v>228.87</v>
      </c>
      <c r="D9" s="383">
        <f t="shared" si="0"/>
        <v>0</v>
      </c>
      <c r="E9" s="384">
        <f t="shared" si="1"/>
        <v>1</v>
      </c>
      <c r="F9" s="453">
        <v>234.1</v>
      </c>
      <c r="G9" s="730">
        <v>230.83</v>
      </c>
      <c r="H9" s="368">
        <f t="shared" si="2"/>
        <v>3.2699999999999818</v>
      </c>
      <c r="I9" s="474">
        <f t="shared" si="3"/>
        <v>-5.2299999999999898</v>
      </c>
      <c r="J9" s="454">
        <f t="shared" si="4"/>
        <v>0.97765912003417343</v>
      </c>
      <c r="K9" s="426">
        <v>206</v>
      </c>
      <c r="L9" s="398">
        <f t="shared" si="5"/>
        <v>22.870000000000005</v>
      </c>
      <c r="M9" s="399">
        <f t="shared" si="6"/>
        <v>1.1110194174757282</v>
      </c>
    </row>
    <row r="10" spans="1:13" ht="16.2" customHeight="1">
      <c r="A10" s="102" t="s">
        <v>20</v>
      </c>
      <c r="B10" s="280">
        <v>176.4</v>
      </c>
      <c r="C10" s="711">
        <v>176.4</v>
      </c>
      <c r="D10" s="380">
        <f t="shared" si="0"/>
        <v>0</v>
      </c>
      <c r="E10" s="381">
        <f t="shared" si="1"/>
        <v>1</v>
      </c>
      <c r="F10" s="280">
        <v>185.5</v>
      </c>
      <c r="G10" s="729">
        <v>182.3</v>
      </c>
      <c r="H10" s="256">
        <f t="shared" si="2"/>
        <v>3.1999999999999886</v>
      </c>
      <c r="I10" s="473">
        <f t="shared" si="3"/>
        <v>-9.0999999999999943</v>
      </c>
      <c r="J10" s="296">
        <f t="shared" si="4"/>
        <v>0.95094339622641511</v>
      </c>
      <c r="K10" s="114">
        <v>164.71</v>
      </c>
      <c r="L10" s="396">
        <f t="shared" si="5"/>
        <v>11.689999999999998</v>
      </c>
      <c r="M10" s="397">
        <f t="shared" si="6"/>
        <v>1.0709732256693583</v>
      </c>
    </row>
    <row r="11" spans="1:13" ht="16.2" customHeight="1">
      <c r="A11" s="3" t="s">
        <v>21</v>
      </c>
      <c r="B11" s="281">
        <v>57</v>
      </c>
      <c r="C11" s="715">
        <v>57</v>
      </c>
      <c r="D11" s="386">
        <f t="shared" si="0"/>
        <v>0</v>
      </c>
      <c r="E11" s="387">
        <f t="shared" si="1"/>
        <v>1</v>
      </c>
      <c r="F11" s="281">
        <v>57.8</v>
      </c>
      <c r="G11" s="570">
        <v>57</v>
      </c>
      <c r="H11" s="100">
        <f t="shared" si="2"/>
        <v>0.79999999999999716</v>
      </c>
      <c r="I11" s="475">
        <f t="shared" si="3"/>
        <v>-0.79999999999999716</v>
      </c>
      <c r="J11" s="299">
        <f t="shared" si="4"/>
        <v>0.98615916955017302</v>
      </c>
      <c r="K11" s="105">
        <v>56.8</v>
      </c>
      <c r="L11" s="455">
        <f t="shared" si="5"/>
        <v>0.20000000000000284</v>
      </c>
      <c r="M11" s="456">
        <f t="shared" si="6"/>
        <v>1.0035211267605635</v>
      </c>
    </row>
    <row r="12" spans="1:13" ht="16.2" customHeight="1">
      <c r="A12" s="3" t="s">
        <v>25</v>
      </c>
      <c r="B12" s="281">
        <v>107</v>
      </c>
      <c r="C12" s="715">
        <v>107</v>
      </c>
      <c r="D12" s="386">
        <f t="shared" si="0"/>
        <v>0</v>
      </c>
      <c r="E12" s="387">
        <f t="shared" si="1"/>
        <v>1</v>
      </c>
      <c r="F12" s="281">
        <v>114</v>
      </c>
      <c r="G12" s="570">
        <v>111.6</v>
      </c>
      <c r="H12" s="100">
        <f t="shared" si="2"/>
        <v>2.4000000000000057</v>
      </c>
      <c r="I12" s="475">
        <f t="shared" si="3"/>
        <v>-7</v>
      </c>
      <c r="J12" s="299">
        <f t="shared" si="4"/>
        <v>0.93859649122807021</v>
      </c>
      <c r="K12" s="105">
        <v>96.5</v>
      </c>
      <c r="L12" s="455">
        <f t="shared" si="5"/>
        <v>10.5</v>
      </c>
      <c r="M12" s="456">
        <f t="shared" si="6"/>
        <v>1.1088082901554404</v>
      </c>
    </row>
    <row r="13" spans="1:13" ht="16.2" customHeight="1">
      <c r="A13" s="34" t="s">
        <v>47</v>
      </c>
      <c r="B13" s="282">
        <v>9.4</v>
      </c>
      <c r="C13" s="717">
        <v>9.4</v>
      </c>
      <c r="D13" s="389">
        <f t="shared" si="0"/>
        <v>0</v>
      </c>
      <c r="E13" s="390">
        <f t="shared" si="1"/>
        <v>1</v>
      </c>
      <c r="F13" s="282">
        <v>10.3</v>
      </c>
      <c r="G13" s="731">
        <v>10.3</v>
      </c>
      <c r="H13" s="69">
        <f t="shared" si="2"/>
        <v>0</v>
      </c>
      <c r="I13" s="476">
        <f t="shared" si="3"/>
        <v>-0.90000000000000036</v>
      </c>
      <c r="J13" s="300">
        <f t="shared" si="4"/>
        <v>0.9126213592233009</v>
      </c>
      <c r="K13" s="106">
        <v>9.1999999999999993</v>
      </c>
      <c r="L13" s="250">
        <f t="shared" si="5"/>
        <v>0.20000000000000107</v>
      </c>
      <c r="M13" s="457">
        <f t="shared" si="6"/>
        <v>1.0217391304347827</v>
      </c>
    </row>
    <row r="14" spans="1:13" ht="16.2" customHeight="1">
      <c r="A14" s="102" t="s">
        <v>24</v>
      </c>
      <c r="B14" s="280">
        <v>17.690000000000001</v>
      </c>
      <c r="C14" s="711">
        <v>17.690000000000001</v>
      </c>
      <c r="D14" s="380">
        <f t="shared" si="0"/>
        <v>0</v>
      </c>
      <c r="E14" s="381">
        <f t="shared" si="1"/>
        <v>1</v>
      </c>
      <c r="F14" s="280">
        <v>16.84</v>
      </c>
      <c r="G14" s="729">
        <v>16.84</v>
      </c>
      <c r="H14" s="256">
        <f t="shared" si="2"/>
        <v>0</v>
      </c>
      <c r="I14" s="473">
        <f t="shared" si="3"/>
        <v>0.85000000000000142</v>
      </c>
      <c r="J14" s="296">
        <f t="shared" si="4"/>
        <v>1.0504750593824228</v>
      </c>
      <c r="K14" s="114">
        <v>15.47</v>
      </c>
      <c r="L14" s="396">
        <f t="shared" si="5"/>
        <v>2.2200000000000006</v>
      </c>
      <c r="M14" s="397">
        <f t="shared" si="6"/>
        <v>1.1435035552682611</v>
      </c>
    </row>
    <row r="15" spans="1:13" s="102" customFormat="1" ht="16.2" customHeight="1">
      <c r="A15" s="123" t="s">
        <v>26</v>
      </c>
      <c r="B15" s="280">
        <v>13.8</v>
      </c>
      <c r="C15" s="711">
        <v>13.8</v>
      </c>
      <c r="D15" s="380">
        <f t="shared" si="0"/>
        <v>0</v>
      </c>
      <c r="E15" s="381">
        <f t="shared" si="1"/>
        <v>1</v>
      </c>
      <c r="F15" s="280">
        <v>12.9</v>
      </c>
      <c r="G15" s="729">
        <v>12.9</v>
      </c>
      <c r="H15" s="256">
        <f t="shared" si="2"/>
        <v>0</v>
      </c>
      <c r="I15" s="473">
        <f t="shared" si="3"/>
        <v>0.90000000000000036</v>
      </c>
      <c r="J15" s="296">
        <f t="shared" si="4"/>
        <v>1.0697674418604652</v>
      </c>
      <c r="K15" s="114">
        <v>11.79</v>
      </c>
      <c r="L15" s="396">
        <f t="shared" si="5"/>
        <v>2.0100000000000016</v>
      </c>
      <c r="M15" s="397">
        <f t="shared" si="6"/>
        <v>1.1704834605597967</v>
      </c>
    </row>
    <row r="16" spans="1:13" s="576" customFormat="1" ht="16.2" customHeight="1">
      <c r="A16" s="655" t="s">
        <v>102</v>
      </c>
      <c r="B16" s="585">
        <f>B7-B15</f>
        <v>330.87</v>
      </c>
      <c r="C16" s="719">
        <v>330.88</v>
      </c>
      <c r="D16" s="586">
        <f t="shared" si="0"/>
        <v>-9.9999999999909051E-3</v>
      </c>
      <c r="E16" s="578">
        <f t="shared" si="1"/>
        <v>0.99996977756286265</v>
      </c>
      <c r="F16" s="585">
        <f>F7-F15</f>
        <v>338.41</v>
      </c>
      <c r="G16" s="732">
        <v>335.14000000000004</v>
      </c>
      <c r="H16" s="590">
        <f>F16-G16</f>
        <v>3.2699999999999818</v>
      </c>
      <c r="I16" s="598">
        <f>B16-F16</f>
        <v>-7.5400000000000205</v>
      </c>
      <c r="J16" s="591">
        <f>B16/F16</f>
        <v>0.97771933453503146</v>
      </c>
      <c r="K16" s="585">
        <f>K7-K15</f>
        <v>301.06</v>
      </c>
      <c r="L16" s="599">
        <f>B16-K16</f>
        <v>29.810000000000002</v>
      </c>
      <c r="M16" s="583">
        <f>B16/K16</f>
        <v>1.0990168072809408</v>
      </c>
    </row>
    <row r="17" spans="1:13" s="593" customFormat="1" ht="16.2" customHeight="1">
      <c r="A17" s="656" t="s">
        <v>103</v>
      </c>
      <c r="B17" s="577">
        <f>B15/B7</f>
        <v>4.0038297501958392E-2</v>
      </c>
      <c r="C17" s="721">
        <v>4.0037135894162704E-2</v>
      </c>
      <c r="D17" s="578">
        <f t="shared" si="0"/>
        <v>1.161607795688302E-6</v>
      </c>
      <c r="E17" s="578">
        <f t="shared" si="1"/>
        <v>1.0000290132590592</v>
      </c>
      <c r="F17" s="577">
        <f>F15/F7</f>
        <v>3.6719706242350061E-2</v>
      </c>
      <c r="G17" s="579">
        <v>3.7064705206298128E-2</v>
      </c>
      <c r="H17" s="580">
        <f>F17-G17</f>
        <v>-3.4499896394806634E-4</v>
      </c>
      <c r="I17" s="579">
        <f>B17-F17</f>
        <v>3.3185912596083306E-3</v>
      </c>
      <c r="J17" s="591">
        <f>B17/F17</f>
        <v>1.0903763019700001</v>
      </c>
      <c r="K17" s="577">
        <f>K15/K7</f>
        <v>3.7685791913057369E-2</v>
      </c>
      <c r="L17" s="582">
        <f>B17-K17</f>
        <v>2.352505588901023E-3</v>
      </c>
      <c r="M17" s="583">
        <f>B17/K17</f>
        <v>1.0624242047063346</v>
      </c>
    </row>
    <row r="18" spans="1:13" ht="16.2" customHeight="1">
      <c r="A18" s="115" t="s">
        <v>55</v>
      </c>
      <c r="B18" s="99">
        <v>2.4500000000000002</v>
      </c>
      <c r="C18" s="715">
        <v>2.4500000000000002</v>
      </c>
      <c r="D18" s="386">
        <f t="shared" si="0"/>
        <v>0</v>
      </c>
      <c r="E18" s="387">
        <f t="shared" si="1"/>
        <v>1</v>
      </c>
      <c r="F18" s="99">
        <v>2.42</v>
      </c>
      <c r="G18" s="570">
        <v>2.42</v>
      </c>
      <c r="H18" s="100">
        <f t="shared" si="2"/>
        <v>0</v>
      </c>
      <c r="I18" s="475">
        <f t="shared" si="3"/>
        <v>3.0000000000000249E-2</v>
      </c>
      <c r="J18" s="299">
        <f t="shared" si="4"/>
        <v>1.0123966942148761</v>
      </c>
      <c r="K18" s="105">
        <v>2.3199999999999998</v>
      </c>
      <c r="L18" s="455">
        <f t="shared" si="5"/>
        <v>0.13000000000000034</v>
      </c>
      <c r="M18" s="456">
        <f t="shared" si="6"/>
        <v>1.0560344827586208</v>
      </c>
    </row>
    <row r="19" spans="1:13" ht="16.2" customHeight="1">
      <c r="A19" s="3" t="s">
        <v>36</v>
      </c>
      <c r="B19" s="99">
        <v>0.26</v>
      </c>
      <c r="C19" s="715">
        <v>0.26</v>
      </c>
      <c r="D19" s="386">
        <f t="shared" si="0"/>
        <v>0</v>
      </c>
      <c r="E19" s="387">
        <f t="shared" si="1"/>
        <v>1</v>
      </c>
      <c r="F19" s="99">
        <v>0.24</v>
      </c>
      <c r="G19" s="570">
        <v>0.24</v>
      </c>
      <c r="H19" s="100">
        <f t="shared" si="2"/>
        <v>0</v>
      </c>
      <c r="I19" s="475">
        <f t="shared" si="3"/>
        <v>2.0000000000000018E-2</v>
      </c>
      <c r="J19" s="299">
        <f t="shared" si="4"/>
        <v>1.0833333333333335</v>
      </c>
      <c r="K19" s="105">
        <v>0.24</v>
      </c>
      <c r="L19" s="455">
        <f t="shared" si="5"/>
        <v>2.0000000000000018E-2</v>
      </c>
      <c r="M19" s="456">
        <f t="shared" si="6"/>
        <v>1.0833333333333335</v>
      </c>
    </row>
    <row r="20" spans="1:13" ht="16.2" customHeight="1">
      <c r="A20" s="34" t="s">
        <v>37</v>
      </c>
      <c r="B20" s="81">
        <v>0.42</v>
      </c>
      <c r="C20" s="717">
        <v>0.42</v>
      </c>
      <c r="D20" s="389">
        <f t="shared" si="0"/>
        <v>0</v>
      </c>
      <c r="E20" s="390">
        <f t="shared" si="1"/>
        <v>1</v>
      </c>
      <c r="F20" s="81">
        <v>0.51</v>
      </c>
      <c r="G20" s="731">
        <v>0.51</v>
      </c>
      <c r="H20" s="69">
        <f t="shared" si="2"/>
        <v>0</v>
      </c>
      <c r="I20" s="476">
        <f t="shared" si="3"/>
        <v>-9.0000000000000024E-2</v>
      </c>
      <c r="J20" s="300">
        <f t="shared" si="4"/>
        <v>0.82352941176470584</v>
      </c>
      <c r="K20" s="106">
        <v>0.33</v>
      </c>
      <c r="L20" s="250">
        <f t="shared" si="5"/>
        <v>8.9999999999999969E-2</v>
      </c>
      <c r="M20" s="457">
        <f t="shared" si="6"/>
        <v>1.2727272727272727</v>
      </c>
    </row>
    <row r="23" spans="1:13" ht="15.6">
      <c r="A23" s="2" t="s">
        <v>458</v>
      </c>
    </row>
    <row r="24" spans="1:13">
      <c r="A24" s="21"/>
      <c r="B24" s="21"/>
      <c r="C24" s="21"/>
      <c r="D24" s="21"/>
      <c r="E24" s="21"/>
      <c r="F24" s="21"/>
      <c r="G24" s="21"/>
      <c r="H24" s="21"/>
      <c r="I24" s="304"/>
      <c r="J24" s="306"/>
      <c r="K24" s="21"/>
      <c r="L24" s="85"/>
    </row>
    <row r="25" spans="1:13" ht="60" customHeight="1">
      <c r="A25" s="479" t="s">
        <v>56</v>
      </c>
      <c r="B25" s="334" t="s">
        <v>473</v>
      </c>
      <c r="C25" s="374" t="s">
        <v>490</v>
      </c>
      <c r="D25" s="375" t="s">
        <v>365</v>
      </c>
      <c r="E25" s="375" t="s">
        <v>366</v>
      </c>
      <c r="F25" s="336" t="s">
        <v>474</v>
      </c>
      <c r="G25" s="120" t="s">
        <v>491</v>
      </c>
      <c r="H25" s="255" t="s">
        <v>492</v>
      </c>
      <c r="I25" s="470" t="s">
        <v>253</v>
      </c>
      <c r="J25" s="307" t="s">
        <v>254</v>
      </c>
      <c r="K25" s="334" t="s">
        <v>213</v>
      </c>
      <c r="L25" s="391" t="s">
        <v>153</v>
      </c>
      <c r="M25" s="403" t="s">
        <v>214</v>
      </c>
    </row>
    <row r="26" spans="1:13">
      <c r="A26" s="480"/>
      <c r="B26" s="335" t="s">
        <v>16</v>
      </c>
      <c r="C26" s="20" t="s">
        <v>16</v>
      </c>
      <c r="D26" s="377" t="s">
        <v>16</v>
      </c>
      <c r="E26" s="377" t="s">
        <v>1</v>
      </c>
      <c r="F26" s="338" t="s">
        <v>16</v>
      </c>
      <c r="G26" s="27" t="s">
        <v>16</v>
      </c>
      <c r="H26" s="6" t="s">
        <v>16</v>
      </c>
      <c r="I26" s="471" t="s">
        <v>16</v>
      </c>
      <c r="J26" s="308" t="s">
        <v>1</v>
      </c>
      <c r="K26" s="335" t="s">
        <v>16</v>
      </c>
      <c r="L26" s="16" t="s">
        <v>16</v>
      </c>
      <c r="M26" s="404" t="s">
        <v>1</v>
      </c>
    </row>
    <row r="27" spans="1:13" ht="16.2" customHeight="1">
      <c r="A27" s="481" t="s">
        <v>17</v>
      </c>
      <c r="B27" s="108">
        <v>149.06</v>
      </c>
      <c r="C27" s="709">
        <v>149.65</v>
      </c>
      <c r="D27" s="380">
        <f>B27-C27</f>
        <v>-0.59000000000000341</v>
      </c>
      <c r="E27" s="381">
        <f>B27/C27</f>
        <v>0.99605746742398926</v>
      </c>
      <c r="F27" s="108">
        <v>144.61000000000001</v>
      </c>
      <c r="G27" s="728">
        <v>144.6</v>
      </c>
      <c r="H27" s="286">
        <f>F27-G27</f>
        <v>1.0000000000019327E-2</v>
      </c>
      <c r="I27" s="472">
        <f>B27-F27</f>
        <v>4.4499999999999886</v>
      </c>
      <c r="J27" s="295">
        <f>B27/F27</f>
        <v>1.0307724223774288</v>
      </c>
      <c r="K27" s="109">
        <v>132.22</v>
      </c>
      <c r="L27" s="394">
        <f>B27-K27</f>
        <v>16.840000000000003</v>
      </c>
      <c r="M27" s="395">
        <f>B27/K27</f>
        <v>1.12736348510059</v>
      </c>
    </row>
    <row r="28" spans="1:13" ht="16.2" customHeight="1">
      <c r="A28" s="481" t="s">
        <v>18</v>
      </c>
      <c r="B28" s="113">
        <v>58.51</v>
      </c>
      <c r="C28" s="711">
        <v>58.51</v>
      </c>
      <c r="D28" s="380">
        <f t="shared" ref="D28:D40" si="7">B28-C28</f>
        <v>0</v>
      </c>
      <c r="E28" s="381">
        <f t="shared" ref="E28:E40" si="8">B28/C28</f>
        <v>1</v>
      </c>
      <c r="F28" s="113">
        <v>55.79</v>
      </c>
      <c r="G28" s="729">
        <v>55.79</v>
      </c>
      <c r="H28" s="256">
        <f t="shared" ref="H28:H40" si="9">F28-G28</f>
        <v>0</v>
      </c>
      <c r="I28" s="473">
        <f t="shared" ref="I28:I40" si="10">B28-F28</f>
        <v>2.7199999999999989</v>
      </c>
      <c r="J28" s="296">
        <f t="shared" ref="J28:J40" si="11">B28/F28</f>
        <v>1.048754257035311</v>
      </c>
      <c r="K28" s="114">
        <v>52.69</v>
      </c>
      <c r="L28" s="396">
        <f t="shared" ref="L28:L40" si="12">B28-K28</f>
        <v>5.82</v>
      </c>
      <c r="M28" s="397">
        <f t="shared" ref="M28:M40" si="13">B28/K28</f>
        <v>1.1104573922945531</v>
      </c>
    </row>
    <row r="29" spans="1:13" ht="16.2" customHeight="1">
      <c r="A29" s="482" t="s">
        <v>19</v>
      </c>
      <c r="B29" s="366">
        <v>90.55</v>
      </c>
      <c r="C29" s="713">
        <v>91.05</v>
      </c>
      <c r="D29" s="383">
        <f t="shared" si="7"/>
        <v>-0.5</v>
      </c>
      <c r="E29" s="384">
        <f t="shared" si="8"/>
        <v>0.99450851180669964</v>
      </c>
      <c r="F29" s="366">
        <v>88.81</v>
      </c>
      <c r="G29" s="730">
        <v>88.8</v>
      </c>
      <c r="H29" s="368">
        <f t="shared" si="9"/>
        <v>1.0000000000005116E-2</v>
      </c>
      <c r="I29" s="474">
        <f t="shared" si="10"/>
        <v>1.7399999999999949</v>
      </c>
      <c r="J29" s="454">
        <f t="shared" si="11"/>
        <v>1.019592388244567</v>
      </c>
      <c r="K29" s="426">
        <v>79.53</v>
      </c>
      <c r="L29" s="398">
        <f t="shared" si="12"/>
        <v>11.019999999999996</v>
      </c>
      <c r="M29" s="399">
        <f t="shared" si="13"/>
        <v>1.1385640638752672</v>
      </c>
    </row>
    <row r="30" spans="1:13" ht="16.2" customHeight="1">
      <c r="A30" s="481" t="s">
        <v>20</v>
      </c>
      <c r="B30" s="113">
        <v>80.349999999999994</v>
      </c>
      <c r="C30" s="711">
        <v>80.849999999999994</v>
      </c>
      <c r="D30" s="380">
        <f t="shared" si="7"/>
        <v>-0.5</v>
      </c>
      <c r="E30" s="381">
        <f t="shared" si="8"/>
        <v>0.99381570810142239</v>
      </c>
      <c r="F30" s="113">
        <v>80.27</v>
      </c>
      <c r="G30" s="729">
        <v>80.27</v>
      </c>
      <c r="H30" s="256">
        <f t="shared" si="9"/>
        <v>0</v>
      </c>
      <c r="I30" s="473">
        <f t="shared" si="10"/>
        <v>7.9999999999998295E-2</v>
      </c>
      <c r="J30" s="296">
        <f t="shared" si="11"/>
        <v>1.0009966363523108</v>
      </c>
      <c r="K30" s="114">
        <v>71.709999999999994</v>
      </c>
      <c r="L30" s="396">
        <f t="shared" si="12"/>
        <v>8.64</v>
      </c>
      <c r="M30" s="397">
        <f t="shared" si="13"/>
        <v>1.1204852879654164</v>
      </c>
    </row>
    <row r="31" spans="1:13" ht="16.2" customHeight="1">
      <c r="A31" s="483" t="s">
        <v>21</v>
      </c>
      <c r="B31" s="99">
        <v>85</v>
      </c>
      <c r="C31" s="715">
        <v>9</v>
      </c>
      <c r="D31" s="386">
        <f t="shared" si="7"/>
        <v>76</v>
      </c>
      <c r="E31" s="387">
        <f t="shared" si="8"/>
        <v>9.4444444444444446</v>
      </c>
      <c r="F31" s="99">
        <v>8.5</v>
      </c>
      <c r="G31" s="570">
        <v>9</v>
      </c>
      <c r="H31" s="100">
        <f t="shared" si="9"/>
        <v>-0.5</v>
      </c>
      <c r="I31" s="475">
        <f t="shared" si="10"/>
        <v>76.5</v>
      </c>
      <c r="J31" s="299">
        <f t="shared" si="11"/>
        <v>10</v>
      </c>
      <c r="K31" s="105">
        <v>9.92</v>
      </c>
      <c r="L31" s="455">
        <f t="shared" si="12"/>
        <v>75.08</v>
      </c>
      <c r="M31" s="456">
        <f t="shared" si="13"/>
        <v>8.568548387096774</v>
      </c>
    </row>
    <row r="32" spans="1:13" ht="16.2" customHeight="1">
      <c r="A32" s="483" t="s">
        <v>25</v>
      </c>
      <c r="B32" s="99">
        <v>63.5</v>
      </c>
      <c r="C32" s="715">
        <v>63.5</v>
      </c>
      <c r="D32" s="386">
        <f t="shared" si="7"/>
        <v>0</v>
      </c>
      <c r="E32" s="387">
        <f t="shared" si="8"/>
        <v>1</v>
      </c>
      <c r="F32" s="99">
        <v>62.4</v>
      </c>
      <c r="G32" s="570">
        <v>61.9</v>
      </c>
      <c r="H32" s="100">
        <f t="shared" si="9"/>
        <v>0.5</v>
      </c>
      <c r="I32" s="475">
        <f t="shared" si="10"/>
        <v>1.1000000000000014</v>
      </c>
      <c r="J32" s="299">
        <f t="shared" si="11"/>
        <v>1.0176282051282051</v>
      </c>
      <c r="K32" s="105">
        <v>54.38</v>
      </c>
      <c r="L32" s="455">
        <f t="shared" si="12"/>
        <v>9.1199999999999974</v>
      </c>
      <c r="M32" s="456">
        <f t="shared" si="13"/>
        <v>1.1677087164398676</v>
      </c>
    </row>
    <row r="33" spans="1:13" ht="16.2" customHeight="1">
      <c r="A33" s="352" t="s">
        <v>47</v>
      </c>
      <c r="B33" s="81">
        <v>5.5</v>
      </c>
      <c r="C33" s="717">
        <v>5.5</v>
      </c>
      <c r="D33" s="389">
        <f t="shared" si="7"/>
        <v>0</v>
      </c>
      <c r="E33" s="390">
        <f t="shared" si="8"/>
        <v>1</v>
      </c>
      <c r="F33" s="81">
        <v>6.3</v>
      </c>
      <c r="G33" s="731">
        <v>6.3</v>
      </c>
      <c r="H33" s="69">
        <f t="shared" si="9"/>
        <v>0</v>
      </c>
      <c r="I33" s="476">
        <f t="shared" si="10"/>
        <v>-0.79999999999999982</v>
      </c>
      <c r="J33" s="300">
        <f t="shared" si="11"/>
        <v>0.87301587301587302</v>
      </c>
      <c r="K33" s="106">
        <v>5.3140000000000001</v>
      </c>
      <c r="L33" s="250">
        <f t="shared" si="12"/>
        <v>0.18599999999999994</v>
      </c>
      <c r="M33" s="457">
        <f t="shared" si="13"/>
        <v>1.0350018818216034</v>
      </c>
    </row>
    <row r="34" spans="1:13" ht="16.2" customHeight="1">
      <c r="A34" s="481" t="s">
        <v>24</v>
      </c>
      <c r="B34" s="113">
        <v>0.38</v>
      </c>
      <c r="C34" s="711">
        <v>0.38</v>
      </c>
      <c r="D34" s="380">
        <f t="shared" si="7"/>
        <v>0</v>
      </c>
      <c r="E34" s="381">
        <f t="shared" si="8"/>
        <v>1</v>
      </c>
      <c r="F34" s="113">
        <v>0.38</v>
      </c>
      <c r="G34" s="729">
        <v>0.38</v>
      </c>
      <c r="H34" s="256">
        <f t="shared" si="9"/>
        <v>0</v>
      </c>
      <c r="I34" s="473">
        <f t="shared" si="10"/>
        <v>0</v>
      </c>
      <c r="J34" s="296">
        <f t="shared" si="11"/>
        <v>1</v>
      </c>
      <c r="K34" s="114">
        <v>0.32</v>
      </c>
      <c r="L34" s="396">
        <f t="shared" si="12"/>
        <v>0.06</v>
      </c>
      <c r="M34" s="397">
        <f t="shared" si="13"/>
        <v>1.1875</v>
      </c>
    </row>
    <row r="35" spans="1:13" s="102" customFormat="1" ht="16.2" customHeight="1">
      <c r="A35" s="481" t="s">
        <v>26</v>
      </c>
      <c r="B35" s="113">
        <v>0.15</v>
      </c>
      <c r="C35" s="711">
        <v>0.15</v>
      </c>
      <c r="D35" s="380">
        <f t="shared" si="7"/>
        <v>0</v>
      </c>
      <c r="E35" s="381">
        <f t="shared" si="8"/>
        <v>1</v>
      </c>
      <c r="F35" s="113">
        <v>0.15</v>
      </c>
      <c r="G35" s="729">
        <v>0.15</v>
      </c>
      <c r="H35" s="256">
        <f t="shared" si="9"/>
        <v>0</v>
      </c>
      <c r="I35" s="473">
        <f t="shared" si="10"/>
        <v>0</v>
      </c>
      <c r="J35" s="296">
        <f t="shared" si="11"/>
        <v>1</v>
      </c>
      <c r="K35" s="114">
        <v>0.11</v>
      </c>
      <c r="L35" s="396">
        <f t="shared" si="12"/>
        <v>3.9999999999999994E-2</v>
      </c>
      <c r="M35" s="397">
        <f t="shared" si="13"/>
        <v>1.3636363636363635</v>
      </c>
    </row>
    <row r="36" spans="1:13" s="576" customFormat="1" ht="16.2" customHeight="1">
      <c r="A36" s="655" t="s">
        <v>102</v>
      </c>
      <c r="B36" s="585">
        <f>B27-B35</f>
        <v>148.91</v>
      </c>
      <c r="C36" s="719">
        <v>149.5</v>
      </c>
      <c r="D36" s="586">
        <f t="shared" si="7"/>
        <v>-0.59000000000000341</v>
      </c>
      <c r="E36" s="578">
        <f t="shared" si="8"/>
        <v>0.99605351170568557</v>
      </c>
      <c r="F36" s="585">
        <f>F27-F35</f>
        <v>144.46</v>
      </c>
      <c r="G36" s="732">
        <v>144.44999999999999</v>
      </c>
      <c r="H36" s="590">
        <f t="shared" si="9"/>
        <v>1.0000000000019327E-2</v>
      </c>
      <c r="I36" s="598">
        <f t="shared" si="10"/>
        <v>4.4499999999999886</v>
      </c>
      <c r="J36" s="591">
        <f t="shared" si="11"/>
        <v>1.0308043749134708</v>
      </c>
      <c r="K36" s="585">
        <f>K27-K35</f>
        <v>132.10999999999999</v>
      </c>
      <c r="L36" s="599">
        <f t="shared" si="12"/>
        <v>16.800000000000011</v>
      </c>
      <c r="M36" s="583">
        <f t="shared" si="13"/>
        <v>1.1271667549769133</v>
      </c>
    </row>
    <row r="37" spans="1:13" s="593" customFormat="1" ht="16.2" customHeight="1">
      <c r="A37" s="656" t="s">
        <v>103</v>
      </c>
      <c r="B37" s="577">
        <f>B35/B27</f>
        <v>1.0063061854286863E-3</v>
      </c>
      <c r="C37" s="721">
        <v>1.0023387905111927E-3</v>
      </c>
      <c r="D37" s="578">
        <f t="shared" si="7"/>
        <v>3.967394917493575E-6</v>
      </c>
      <c r="E37" s="578">
        <f t="shared" si="8"/>
        <v>1.003958137662686</v>
      </c>
      <c r="F37" s="577">
        <f>F35/F27</f>
        <v>1.0372726644077171E-3</v>
      </c>
      <c r="G37" s="579">
        <v>1.037344398340249E-3</v>
      </c>
      <c r="H37" s="580">
        <f t="shared" si="9"/>
        <v>-7.1733932531861666E-8</v>
      </c>
      <c r="I37" s="579">
        <f t="shared" si="10"/>
        <v>-3.096647897903081E-5</v>
      </c>
      <c r="J37" s="591">
        <f t="shared" si="11"/>
        <v>0.97014624983228237</v>
      </c>
      <c r="K37" s="577">
        <f>K35/K27</f>
        <v>8.3194675540765393E-4</v>
      </c>
      <c r="L37" s="582">
        <f t="shared" si="12"/>
        <v>1.7435943002103236E-4</v>
      </c>
      <c r="M37" s="583">
        <f t="shared" si="13"/>
        <v>1.209580034885281</v>
      </c>
    </row>
    <row r="38" spans="1:13" ht="16.2" customHeight="1">
      <c r="A38" s="483" t="s">
        <v>55</v>
      </c>
      <c r="B38" s="99">
        <v>0.2</v>
      </c>
      <c r="C38" s="715">
        <v>0.2</v>
      </c>
      <c r="D38" s="386">
        <f t="shared" si="7"/>
        <v>0</v>
      </c>
      <c r="E38" s="387">
        <f t="shared" si="8"/>
        <v>1</v>
      </c>
      <c r="F38" s="281">
        <v>0.2</v>
      </c>
      <c r="G38" s="570">
        <v>0.2</v>
      </c>
      <c r="H38" s="100">
        <f t="shared" si="9"/>
        <v>0</v>
      </c>
      <c r="I38" s="475">
        <f t="shared" si="10"/>
        <v>0</v>
      </c>
      <c r="J38" s="299">
        <f t="shared" si="11"/>
        <v>1</v>
      </c>
      <c r="K38" s="105">
        <v>0.14000000000000001</v>
      </c>
      <c r="L38" s="455">
        <f t="shared" si="12"/>
        <v>0.06</v>
      </c>
      <c r="M38" s="456">
        <f t="shared" si="13"/>
        <v>1.4285714285714286</v>
      </c>
    </row>
    <row r="39" spans="1:13" ht="16.2" customHeight="1">
      <c r="A39" s="483" t="s">
        <v>36</v>
      </c>
      <c r="B39" s="99">
        <v>0</v>
      </c>
      <c r="C39" s="715">
        <v>0</v>
      </c>
      <c r="D39" s="386">
        <f t="shared" si="7"/>
        <v>0</v>
      </c>
      <c r="E39" s="387" t="e">
        <f t="shared" si="8"/>
        <v>#DIV/0!</v>
      </c>
      <c r="F39" s="281">
        <v>0</v>
      </c>
      <c r="G39" s="570">
        <v>0</v>
      </c>
      <c r="H39" s="100">
        <f t="shared" si="9"/>
        <v>0</v>
      </c>
      <c r="I39" s="475">
        <f t="shared" si="10"/>
        <v>0</v>
      </c>
      <c r="J39" s="299" t="e">
        <f t="shared" si="11"/>
        <v>#DIV/0!</v>
      </c>
      <c r="K39" s="105">
        <v>0</v>
      </c>
      <c r="L39" s="455">
        <f t="shared" si="12"/>
        <v>0</v>
      </c>
      <c r="M39" s="456" t="e">
        <f t="shared" si="13"/>
        <v>#DIV/0!</v>
      </c>
    </row>
    <row r="40" spans="1:13" ht="16.2" customHeight="1">
      <c r="A40" s="352" t="s">
        <v>37</v>
      </c>
      <c r="B40" s="81">
        <v>0</v>
      </c>
      <c r="C40" s="717">
        <v>0</v>
      </c>
      <c r="D40" s="389">
        <f t="shared" si="7"/>
        <v>0</v>
      </c>
      <c r="E40" s="390" t="e">
        <f t="shared" si="8"/>
        <v>#DIV/0!</v>
      </c>
      <c r="F40" s="282">
        <v>0</v>
      </c>
      <c r="G40" s="731">
        <v>0</v>
      </c>
      <c r="H40" s="69">
        <f t="shared" si="9"/>
        <v>0</v>
      </c>
      <c r="I40" s="476">
        <f t="shared" si="10"/>
        <v>0</v>
      </c>
      <c r="J40" s="300" t="e">
        <f t="shared" si="11"/>
        <v>#DIV/0!</v>
      </c>
      <c r="K40" s="106">
        <v>0</v>
      </c>
      <c r="L40" s="250">
        <f t="shared" si="12"/>
        <v>0</v>
      </c>
      <c r="M40" s="457" t="e">
        <f t="shared" si="13"/>
        <v>#DIV/0!</v>
      </c>
    </row>
    <row r="41" spans="1:13">
      <c r="B41" s="122"/>
    </row>
    <row r="43" spans="1:13" ht="15.6">
      <c r="A43" s="2" t="s">
        <v>459</v>
      </c>
    </row>
    <row r="44" spans="1:13">
      <c r="A44" s="21"/>
      <c r="B44" s="21"/>
      <c r="C44" s="21"/>
      <c r="D44" s="21"/>
      <c r="E44" s="21"/>
      <c r="F44" s="21"/>
      <c r="G44" s="21"/>
      <c r="H44" s="21"/>
      <c r="I44" s="304"/>
      <c r="J44" s="306"/>
      <c r="K44" s="21"/>
      <c r="L44" s="85"/>
    </row>
    <row r="45" spans="1:13" ht="46.2">
      <c r="A45" s="484" t="s">
        <v>57</v>
      </c>
      <c r="B45" s="334" t="s">
        <v>475</v>
      </c>
      <c r="C45" s="374" t="s">
        <v>493</v>
      </c>
      <c r="D45" s="375" t="s">
        <v>370</v>
      </c>
      <c r="E45" s="375" t="s">
        <v>371</v>
      </c>
      <c r="F45" s="336" t="s">
        <v>476</v>
      </c>
      <c r="G45" s="120" t="s">
        <v>494</v>
      </c>
      <c r="H45" s="255" t="s">
        <v>495</v>
      </c>
      <c r="I45" s="470" t="s">
        <v>256</v>
      </c>
      <c r="J45" s="307" t="s">
        <v>257</v>
      </c>
      <c r="K45" s="334" t="s">
        <v>215</v>
      </c>
      <c r="L45" s="391" t="s">
        <v>155</v>
      </c>
      <c r="M45" s="403" t="s">
        <v>156</v>
      </c>
    </row>
    <row r="46" spans="1:13">
      <c r="A46" s="480"/>
      <c r="B46" s="335" t="s">
        <v>16</v>
      </c>
      <c r="C46" s="20" t="s">
        <v>16</v>
      </c>
      <c r="D46" s="377" t="s">
        <v>16</v>
      </c>
      <c r="E46" s="377" t="s">
        <v>1</v>
      </c>
      <c r="F46" s="338" t="s">
        <v>16</v>
      </c>
      <c r="G46" s="27" t="s">
        <v>16</v>
      </c>
      <c r="H46" s="6" t="s">
        <v>16</v>
      </c>
      <c r="I46" s="471" t="s">
        <v>16</v>
      </c>
      <c r="J46" s="308" t="s">
        <v>1</v>
      </c>
      <c r="K46" s="335" t="s">
        <v>16</v>
      </c>
      <c r="L46" s="16" t="s">
        <v>16</v>
      </c>
      <c r="M46" s="404" t="s">
        <v>1</v>
      </c>
    </row>
    <row r="47" spans="1:13" ht="16.2" customHeight="1">
      <c r="A47" s="481" t="s">
        <v>17</v>
      </c>
      <c r="B47" s="108">
        <v>147.61000000000001</v>
      </c>
      <c r="C47" s="709">
        <v>147.76</v>
      </c>
      <c r="D47" s="380">
        <f>B47-C47</f>
        <v>-0.14999999999997726</v>
      </c>
      <c r="E47" s="381">
        <f>B47/C47</f>
        <v>0.99898484028153778</v>
      </c>
      <c r="F47" s="280">
        <v>140.6</v>
      </c>
      <c r="G47" s="728">
        <v>140.9</v>
      </c>
      <c r="H47" s="286">
        <f>F47-G47</f>
        <v>-0.30000000000001137</v>
      </c>
      <c r="I47" s="472">
        <f>B47-F47</f>
        <v>7.0100000000000193</v>
      </c>
      <c r="J47" s="295">
        <f>B47/F47</f>
        <v>1.0498577524893316</v>
      </c>
      <c r="K47" s="109">
        <v>133.41</v>
      </c>
      <c r="L47" s="394">
        <f>B47-K47</f>
        <v>14.200000000000017</v>
      </c>
      <c r="M47" s="395">
        <f>B47/K47</f>
        <v>1.1064387976913277</v>
      </c>
    </row>
    <row r="48" spans="1:13" ht="16.2" customHeight="1">
      <c r="A48" s="481" t="s">
        <v>18</v>
      </c>
      <c r="B48" s="113">
        <v>0.68</v>
      </c>
      <c r="C48" s="711">
        <v>0.68</v>
      </c>
      <c r="D48" s="380">
        <f t="shared" ref="D48:D60" si="14">B48-C48</f>
        <v>0</v>
      </c>
      <c r="E48" s="381">
        <f t="shared" ref="E48:E60" si="15">B48/C48</f>
        <v>1</v>
      </c>
      <c r="F48" s="280">
        <v>0.68</v>
      </c>
      <c r="G48" s="729">
        <v>0.68</v>
      </c>
      <c r="H48" s="256">
        <f t="shared" ref="H48:H60" si="16">F48-G48</f>
        <v>0</v>
      </c>
      <c r="I48" s="473">
        <f t="shared" ref="I48:I60" si="17">B48-F48</f>
        <v>0</v>
      </c>
      <c r="J48" s="296">
        <f t="shared" ref="J48:J60" si="18">B48/F48</f>
        <v>1</v>
      </c>
      <c r="K48" s="114">
        <v>0.64</v>
      </c>
      <c r="L48" s="396">
        <f t="shared" ref="L48:L60" si="19">B48-K48</f>
        <v>4.0000000000000036E-2</v>
      </c>
      <c r="M48" s="397">
        <f t="shared" ref="M48:M60" si="20">B48/K48</f>
        <v>1.0625</v>
      </c>
    </row>
    <row r="49" spans="1:13" ht="16.2" customHeight="1">
      <c r="A49" s="482" t="s">
        <v>19</v>
      </c>
      <c r="B49" s="366">
        <v>146.93</v>
      </c>
      <c r="C49" s="713">
        <v>147.08000000000001</v>
      </c>
      <c r="D49" s="383">
        <f t="shared" si="14"/>
        <v>-0.15000000000000568</v>
      </c>
      <c r="E49" s="384">
        <f t="shared" si="15"/>
        <v>0.99898014685885228</v>
      </c>
      <c r="F49" s="453">
        <v>139.91999999999999</v>
      </c>
      <c r="G49" s="730">
        <v>140.22</v>
      </c>
      <c r="H49" s="368">
        <f t="shared" si="16"/>
        <v>-0.30000000000001137</v>
      </c>
      <c r="I49" s="474">
        <f t="shared" si="17"/>
        <v>7.0100000000000193</v>
      </c>
      <c r="J49" s="454">
        <f t="shared" si="18"/>
        <v>1.050100057175529</v>
      </c>
      <c r="K49" s="426">
        <v>132.77000000000001</v>
      </c>
      <c r="L49" s="398">
        <f t="shared" si="19"/>
        <v>14.159999999999997</v>
      </c>
      <c r="M49" s="399">
        <f t="shared" si="20"/>
        <v>1.1066505987798447</v>
      </c>
    </row>
    <row r="50" spans="1:13" ht="16.2" customHeight="1">
      <c r="A50" s="481" t="s">
        <v>20</v>
      </c>
      <c r="B50" s="113">
        <v>1.47</v>
      </c>
      <c r="C50" s="711">
        <v>1.62</v>
      </c>
      <c r="D50" s="380">
        <f t="shared" si="14"/>
        <v>-0.15000000000000013</v>
      </c>
      <c r="E50" s="381">
        <f t="shared" si="15"/>
        <v>0.90740740740740733</v>
      </c>
      <c r="F50" s="280">
        <v>1.52</v>
      </c>
      <c r="G50" s="729">
        <v>1.72</v>
      </c>
      <c r="H50" s="256">
        <f t="shared" si="16"/>
        <v>-0.19999999999999996</v>
      </c>
      <c r="I50" s="473">
        <f t="shared" si="17"/>
        <v>-5.0000000000000044E-2</v>
      </c>
      <c r="J50" s="296">
        <f t="shared" si="18"/>
        <v>0.96710526315789469</v>
      </c>
      <c r="K50" s="114">
        <v>1.1200000000000001</v>
      </c>
      <c r="L50" s="396">
        <f t="shared" si="19"/>
        <v>0.34999999999999987</v>
      </c>
      <c r="M50" s="397">
        <f t="shared" si="20"/>
        <v>1.3124999999999998</v>
      </c>
    </row>
    <row r="51" spans="1:13" ht="16.2" customHeight="1">
      <c r="A51" s="483" t="s">
        <v>21</v>
      </c>
      <c r="B51" s="99">
        <v>1.2</v>
      </c>
      <c r="C51" s="715">
        <v>1.2</v>
      </c>
      <c r="D51" s="386">
        <f t="shared" si="14"/>
        <v>0</v>
      </c>
      <c r="E51" s="387">
        <f t="shared" si="15"/>
        <v>1</v>
      </c>
      <c r="F51" s="281">
        <v>1.2</v>
      </c>
      <c r="G51" s="570">
        <v>1.2</v>
      </c>
      <c r="H51" s="100">
        <f t="shared" si="16"/>
        <v>0</v>
      </c>
      <c r="I51" s="475">
        <f t="shared" si="17"/>
        <v>0</v>
      </c>
      <c r="J51" s="299">
        <f t="shared" si="18"/>
        <v>1</v>
      </c>
      <c r="K51" s="105">
        <v>0.68</v>
      </c>
      <c r="L51" s="455">
        <f t="shared" si="19"/>
        <v>0.51999999999999991</v>
      </c>
      <c r="M51" s="456">
        <f t="shared" si="20"/>
        <v>1.7647058823529409</v>
      </c>
    </row>
    <row r="52" spans="1:13" ht="16.2" customHeight="1">
      <c r="A52" s="483" t="s">
        <v>25</v>
      </c>
      <c r="B52" s="99">
        <v>0.25</v>
      </c>
      <c r="C52" s="715">
        <v>0.4</v>
      </c>
      <c r="D52" s="386">
        <f t="shared" si="14"/>
        <v>-0.15000000000000002</v>
      </c>
      <c r="E52" s="387">
        <f t="shared" si="15"/>
        <v>0.625</v>
      </c>
      <c r="F52" s="281">
        <v>0.3</v>
      </c>
      <c r="G52" s="570">
        <v>0.5</v>
      </c>
      <c r="H52" s="100">
        <f t="shared" si="16"/>
        <v>-0.2</v>
      </c>
      <c r="I52" s="475">
        <f t="shared" si="17"/>
        <v>-4.9999999999999989E-2</v>
      </c>
      <c r="J52" s="299">
        <f t="shared" si="18"/>
        <v>0.83333333333333337</v>
      </c>
      <c r="K52" s="105">
        <v>0.41</v>
      </c>
      <c r="L52" s="455">
        <f t="shared" si="19"/>
        <v>-0.15999999999999998</v>
      </c>
      <c r="M52" s="456">
        <f t="shared" si="20"/>
        <v>0.6097560975609756</v>
      </c>
    </row>
    <row r="53" spans="1:13" ht="16.2" customHeight="1">
      <c r="A53" s="352" t="s">
        <v>47</v>
      </c>
      <c r="B53" s="81">
        <v>0.01</v>
      </c>
      <c r="C53" s="717">
        <v>0.01</v>
      </c>
      <c r="D53" s="389">
        <f t="shared" si="14"/>
        <v>0</v>
      </c>
      <c r="E53" s="390">
        <f t="shared" si="15"/>
        <v>1</v>
      </c>
      <c r="F53" s="282">
        <v>0.01</v>
      </c>
      <c r="G53" s="731">
        <v>0.01</v>
      </c>
      <c r="H53" s="69">
        <f t="shared" si="16"/>
        <v>0</v>
      </c>
      <c r="I53" s="476">
        <f t="shared" si="17"/>
        <v>0</v>
      </c>
      <c r="J53" s="300">
        <f t="shared" si="18"/>
        <v>1</v>
      </c>
      <c r="K53" s="106">
        <v>0.01</v>
      </c>
      <c r="L53" s="250">
        <f t="shared" si="19"/>
        <v>0</v>
      </c>
      <c r="M53" s="457">
        <f t="shared" si="20"/>
        <v>1</v>
      </c>
    </row>
    <row r="54" spans="1:13" ht="16.2" customHeight="1">
      <c r="A54" s="481" t="s">
        <v>24</v>
      </c>
      <c r="B54" s="113">
        <v>124.37</v>
      </c>
      <c r="C54" s="711">
        <v>124.37</v>
      </c>
      <c r="D54" s="380">
        <f t="shared" si="14"/>
        <v>0</v>
      </c>
      <c r="E54" s="381">
        <f t="shared" si="15"/>
        <v>1</v>
      </c>
      <c r="F54" s="280">
        <v>118.89</v>
      </c>
      <c r="G54" s="729">
        <v>118.89</v>
      </c>
      <c r="H54" s="256">
        <f t="shared" si="16"/>
        <v>0</v>
      </c>
      <c r="I54" s="473">
        <f t="shared" si="17"/>
        <v>5.480000000000004</v>
      </c>
      <c r="J54" s="296">
        <f t="shared" si="18"/>
        <v>1.0460930271679705</v>
      </c>
      <c r="K54" s="114">
        <v>113.38</v>
      </c>
      <c r="L54" s="396">
        <f t="shared" si="19"/>
        <v>10.990000000000009</v>
      </c>
      <c r="M54" s="397">
        <f t="shared" si="20"/>
        <v>1.096930675604163</v>
      </c>
    </row>
    <row r="55" spans="1:13" s="102" customFormat="1" ht="16.2" customHeight="1">
      <c r="A55" s="481" t="s">
        <v>26</v>
      </c>
      <c r="B55" s="113">
        <v>93</v>
      </c>
      <c r="C55" s="711">
        <v>93</v>
      </c>
      <c r="D55" s="380">
        <f t="shared" si="14"/>
        <v>0</v>
      </c>
      <c r="E55" s="381">
        <f t="shared" si="15"/>
        <v>1</v>
      </c>
      <c r="F55" s="280">
        <v>89</v>
      </c>
      <c r="G55" s="729">
        <v>89</v>
      </c>
      <c r="H55" s="256">
        <f t="shared" si="16"/>
        <v>0</v>
      </c>
      <c r="I55" s="473">
        <f t="shared" si="17"/>
        <v>4</v>
      </c>
      <c r="J55" s="296">
        <f t="shared" si="18"/>
        <v>1.0449438202247192</v>
      </c>
      <c r="K55" s="114">
        <v>83.23</v>
      </c>
      <c r="L55" s="396">
        <f t="shared" si="19"/>
        <v>9.769999999999996</v>
      </c>
      <c r="M55" s="397">
        <f t="shared" si="20"/>
        <v>1.117385558092034</v>
      </c>
    </row>
    <row r="56" spans="1:13" s="576" customFormat="1" ht="16.2" customHeight="1">
      <c r="A56" s="655" t="s">
        <v>102</v>
      </c>
      <c r="B56" s="585">
        <f>B47-B55</f>
        <v>54.610000000000014</v>
      </c>
      <c r="C56" s="719">
        <v>54.759999999999991</v>
      </c>
      <c r="D56" s="586">
        <f t="shared" si="14"/>
        <v>-0.14999999999997726</v>
      </c>
      <c r="E56" s="578">
        <f t="shared" si="15"/>
        <v>0.99726077428780169</v>
      </c>
      <c r="F56" s="585">
        <f>F47-F55</f>
        <v>51.599999999999994</v>
      </c>
      <c r="G56" s="732">
        <v>51.900000000000006</v>
      </c>
      <c r="H56" s="590">
        <f t="shared" si="16"/>
        <v>-0.30000000000001137</v>
      </c>
      <c r="I56" s="598">
        <f t="shared" si="17"/>
        <v>3.0100000000000193</v>
      </c>
      <c r="J56" s="591">
        <f t="shared" si="18"/>
        <v>1.0583333333333338</v>
      </c>
      <c r="K56" s="585">
        <f>K47-K55</f>
        <v>50.179999999999993</v>
      </c>
      <c r="L56" s="599">
        <f t="shared" si="19"/>
        <v>4.430000000000021</v>
      </c>
      <c r="M56" s="583">
        <f t="shared" si="20"/>
        <v>1.0882821841371069</v>
      </c>
    </row>
    <row r="57" spans="1:13" s="593" customFormat="1" ht="16.2" customHeight="1">
      <c r="A57" s="656" t="s">
        <v>103</v>
      </c>
      <c r="B57" s="577">
        <f>B55/B47</f>
        <v>0.63003861526996807</v>
      </c>
      <c r="C57" s="721">
        <v>0.62939902544667037</v>
      </c>
      <c r="D57" s="578">
        <f t="shared" si="14"/>
        <v>6.3958982329770375E-4</v>
      </c>
      <c r="E57" s="578">
        <f t="shared" si="15"/>
        <v>1.0010161913149513</v>
      </c>
      <c r="F57" s="577">
        <f>F55/F47</f>
        <v>0.63300142247510671</v>
      </c>
      <c r="G57" s="579">
        <v>0.63165365507452087</v>
      </c>
      <c r="H57" s="580">
        <f t="shared" si="16"/>
        <v>1.347767400585842E-3</v>
      </c>
      <c r="I57" s="579">
        <f t="shared" si="17"/>
        <v>-2.96280720513864E-3</v>
      </c>
      <c r="J57" s="591">
        <f t="shared" si="18"/>
        <v>0.99531943041525284</v>
      </c>
      <c r="K57" s="577">
        <f>K55/K47</f>
        <v>0.62386627689078789</v>
      </c>
      <c r="L57" s="582">
        <f t="shared" si="19"/>
        <v>6.1723383791801867E-3</v>
      </c>
      <c r="M57" s="583">
        <f t="shared" si="20"/>
        <v>1.0098936881312799</v>
      </c>
    </row>
    <row r="58" spans="1:13" ht="16.2" customHeight="1">
      <c r="A58" s="483" t="s">
        <v>55</v>
      </c>
      <c r="B58" s="99">
        <v>15</v>
      </c>
      <c r="C58" s="715">
        <v>15</v>
      </c>
      <c r="D58" s="386">
        <f t="shared" si="14"/>
        <v>0</v>
      </c>
      <c r="E58" s="387">
        <f t="shared" si="15"/>
        <v>1</v>
      </c>
      <c r="F58" s="281">
        <v>14.6</v>
      </c>
      <c r="G58" s="570">
        <v>14.6</v>
      </c>
      <c r="H58" s="100">
        <f t="shared" si="16"/>
        <v>0</v>
      </c>
      <c r="I58" s="475">
        <f t="shared" si="17"/>
        <v>0.40000000000000036</v>
      </c>
      <c r="J58" s="299">
        <f t="shared" si="18"/>
        <v>1.0273972602739727</v>
      </c>
      <c r="K58" s="105">
        <v>15.01</v>
      </c>
      <c r="L58" s="455">
        <f t="shared" si="19"/>
        <v>-9.9999999999997868E-3</v>
      </c>
      <c r="M58" s="456">
        <f t="shared" si="20"/>
        <v>0.99933377748167884</v>
      </c>
    </row>
    <row r="59" spans="1:13" ht="16.2" customHeight="1">
      <c r="A59" s="483" t="s">
        <v>36</v>
      </c>
      <c r="B59" s="99">
        <v>3.3</v>
      </c>
      <c r="C59" s="715">
        <v>3.3</v>
      </c>
      <c r="D59" s="386">
        <f t="shared" si="14"/>
        <v>0</v>
      </c>
      <c r="E59" s="387">
        <f t="shared" si="15"/>
        <v>1</v>
      </c>
      <c r="F59" s="281">
        <v>3.2</v>
      </c>
      <c r="G59" s="570">
        <v>3.2</v>
      </c>
      <c r="H59" s="100">
        <f t="shared" si="16"/>
        <v>0</v>
      </c>
      <c r="I59" s="475">
        <f t="shared" si="17"/>
        <v>9.9999999999999645E-2</v>
      </c>
      <c r="J59" s="299">
        <f t="shared" si="18"/>
        <v>1.0312499999999998</v>
      </c>
      <c r="K59" s="105">
        <v>3.19</v>
      </c>
      <c r="L59" s="455">
        <f t="shared" si="19"/>
        <v>0.10999999999999988</v>
      </c>
      <c r="M59" s="456">
        <f t="shared" si="20"/>
        <v>1.0344827586206897</v>
      </c>
    </row>
    <row r="60" spans="1:13" ht="16.2" customHeight="1">
      <c r="A60" s="352" t="s">
        <v>37</v>
      </c>
      <c r="B60" s="81">
        <v>4.3</v>
      </c>
      <c r="C60" s="717">
        <v>4.3</v>
      </c>
      <c r="D60" s="389">
        <f t="shared" si="14"/>
        <v>0</v>
      </c>
      <c r="E60" s="390">
        <f t="shared" si="15"/>
        <v>1</v>
      </c>
      <c r="F60" s="282">
        <v>4.2</v>
      </c>
      <c r="G60" s="731">
        <v>4.2</v>
      </c>
      <c r="H60" s="69">
        <f t="shared" si="16"/>
        <v>0</v>
      </c>
      <c r="I60" s="476">
        <f t="shared" si="17"/>
        <v>9.9999999999999645E-2</v>
      </c>
      <c r="J60" s="300">
        <f t="shared" si="18"/>
        <v>1.0238095238095237</v>
      </c>
      <c r="K60" s="106">
        <v>4.13</v>
      </c>
      <c r="L60" s="250">
        <f t="shared" si="19"/>
        <v>0.16999999999999993</v>
      </c>
      <c r="M60" s="457">
        <f t="shared" si="20"/>
        <v>1.0411622276029056</v>
      </c>
    </row>
    <row r="63" spans="1:13" ht="15.6">
      <c r="A63" s="2" t="s">
        <v>460</v>
      </c>
    </row>
    <row r="64" spans="1:13">
      <c r="A64" s="21"/>
      <c r="B64" s="21"/>
      <c r="C64" s="21"/>
      <c r="D64" s="21"/>
      <c r="E64" s="21"/>
      <c r="F64" s="21"/>
      <c r="G64" s="21"/>
      <c r="H64" s="21"/>
      <c r="I64" s="304"/>
      <c r="J64" s="306"/>
      <c r="K64" s="21"/>
      <c r="L64" s="21"/>
      <c r="M64" s="21"/>
    </row>
    <row r="65" spans="1:13" ht="46.2">
      <c r="A65" s="479" t="s">
        <v>48</v>
      </c>
      <c r="B65" s="334" t="s">
        <v>477</v>
      </c>
      <c r="C65" s="374" t="s">
        <v>496</v>
      </c>
      <c r="D65" s="375" t="s">
        <v>497</v>
      </c>
      <c r="E65" s="375" t="s">
        <v>498</v>
      </c>
      <c r="F65" s="336" t="s">
        <v>478</v>
      </c>
      <c r="G65" s="120" t="s">
        <v>499</v>
      </c>
      <c r="H65" s="255" t="s">
        <v>500</v>
      </c>
      <c r="I65" s="470" t="s">
        <v>461</v>
      </c>
      <c r="J65" s="307" t="s">
        <v>462</v>
      </c>
      <c r="K65" s="334" t="s">
        <v>216</v>
      </c>
      <c r="L65" s="391" t="s">
        <v>217</v>
      </c>
      <c r="M65" s="403" t="s">
        <v>218</v>
      </c>
    </row>
    <row r="66" spans="1:13">
      <c r="A66" s="480"/>
      <c r="B66" s="335" t="s">
        <v>16</v>
      </c>
      <c r="C66" s="20" t="s">
        <v>16</v>
      </c>
      <c r="D66" s="377" t="s">
        <v>16</v>
      </c>
      <c r="E66" s="377" t="s">
        <v>1</v>
      </c>
      <c r="F66" s="338" t="s">
        <v>16</v>
      </c>
      <c r="G66" s="27" t="s">
        <v>16</v>
      </c>
      <c r="H66" s="6" t="s">
        <v>16</v>
      </c>
      <c r="I66" s="471" t="s">
        <v>16</v>
      </c>
      <c r="J66" s="308" t="s">
        <v>1</v>
      </c>
      <c r="K66" s="335" t="s">
        <v>16</v>
      </c>
      <c r="L66" s="16" t="s">
        <v>16</v>
      </c>
      <c r="M66" s="404" t="s">
        <v>1</v>
      </c>
    </row>
    <row r="67" spans="1:13" ht="16.2" customHeight="1">
      <c r="A67" s="481" t="s">
        <v>17</v>
      </c>
      <c r="B67" s="108">
        <v>301.52999999999997</v>
      </c>
      <c r="C67" s="709">
        <v>301.52999999999997</v>
      </c>
      <c r="D67" s="380">
        <f>B67-C67</f>
        <v>0</v>
      </c>
      <c r="E67" s="381">
        <f>B67/C67</f>
        <v>1</v>
      </c>
      <c r="F67" s="280">
        <v>290.57</v>
      </c>
      <c r="G67" s="728">
        <v>290.68</v>
      </c>
      <c r="H67" s="286">
        <f>F67-G67</f>
        <v>-0.11000000000001364</v>
      </c>
      <c r="I67" s="472">
        <f>B67-F67</f>
        <v>10.95999999999998</v>
      </c>
      <c r="J67" s="295">
        <f>B67/F67</f>
        <v>1.0377189661699417</v>
      </c>
      <c r="K67" s="109">
        <v>275.31</v>
      </c>
      <c r="L67" s="394">
        <f>B67-K67</f>
        <v>26.21999999999997</v>
      </c>
      <c r="M67" s="395">
        <f>B67/K67</f>
        <v>1.0952380952380951</v>
      </c>
    </row>
    <row r="68" spans="1:13" ht="16.2" customHeight="1">
      <c r="A68" s="481" t="s">
        <v>18</v>
      </c>
      <c r="B68" s="113">
        <v>53.07</v>
      </c>
      <c r="C68" s="711">
        <v>53.07</v>
      </c>
      <c r="D68" s="380">
        <f t="shared" ref="D68:D80" si="21">B68-C68</f>
        <v>0</v>
      </c>
      <c r="E68" s="381">
        <f t="shared" ref="E68:E80" si="22">B68/C68</f>
        <v>1</v>
      </c>
      <c r="F68" s="280">
        <v>51.98</v>
      </c>
      <c r="G68" s="729">
        <v>52.39</v>
      </c>
      <c r="H68" s="256">
        <f t="shared" ref="H68:H80" si="23">F68-G68</f>
        <v>-0.41000000000000369</v>
      </c>
      <c r="I68" s="473">
        <f t="shared" ref="I68:I80" si="24">B68-F68</f>
        <v>1.0900000000000034</v>
      </c>
      <c r="J68" s="296">
        <f t="shared" ref="J68:J80" si="25">B68/F68</f>
        <v>1.0209696036937284</v>
      </c>
      <c r="K68" s="114">
        <v>51.34</v>
      </c>
      <c r="L68" s="396">
        <f t="shared" ref="L68:L80" si="26">B68-K68</f>
        <v>1.7299999999999969</v>
      </c>
      <c r="M68" s="397">
        <f t="shared" ref="M68:M80" si="27">B68/K68</f>
        <v>1.0336969224776003</v>
      </c>
    </row>
    <row r="69" spans="1:13" ht="16.2" customHeight="1">
      <c r="A69" s="482" t="s">
        <v>19</v>
      </c>
      <c r="B69" s="366">
        <v>248.46</v>
      </c>
      <c r="C69" s="713">
        <v>248.46</v>
      </c>
      <c r="D69" s="383">
        <f t="shared" si="21"/>
        <v>0</v>
      </c>
      <c r="E69" s="384">
        <f t="shared" si="22"/>
        <v>1</v>
      </c>
      <c r="F69" s="453">
        <v>238.59</v>
      </c>
      <c r="G69" s="730">
        <v>238.29</v>
      </c>
      <c r="H69" s="368">
        <f t="shared" si="23"/>
        <v>0.30000000000001137</v>
      </c>
      <c r="I69" s="474">
        <f t="shared" si="24"/>
        <v>9.8700000000000045</v>
      </c>
      <c r="J69" s="454">
        <f t="shared" si="25"/>
        <v>1.0413680372186596</v>
      </c>
      <c r="K69" s="426">
        <v>223.97</v>
      </c>
      <c r="L69" s="398">
        <f t="shared" si="26"/>
        <v>24.490000000000009</v>
      </c>
      <c r="M69" s="399">
        <f t="shared" si="27"/>
        <v>1.1093450015627093</v>
      </c>
    </row>
    <row r="70" spans="1:13" ht="16.2" customHeight="1">
      <c r="A70" s="481" t="s">
        <v>20</v>
      </c>
      <c r="B70" s="113">
        <v>91.65</v>
      </c>
      <c r="C70" s="711">
        <v>91.65</v>
      </c>
      <c r="D70" s="380">
        <f t="shared" si="21"/>
        <v>0</v>
      </c>
      <c r="E70" s="381">
        <f t="shared" si="22"/>
        <v>1</v>
      </c>
      <c r="F70" s="280">
        <v>90.6</v>
      </c>
      <c r="G70" s="729">
        <v>90.4</v>
      </c>
      <c r="H70" s="256">
        <f t="shared" si="23"/>
        <v>0.19999999999998863</v>
      </c>
      <c r="I70" s="473">
        <f t="shared" si="24"/>
        <v>1.0500000000000114</v>
      </c>
      <c r="J70" s="296">
        <f t="shared" si="25"/>
        <v>1.01158940397351</v>
      </c>
      <c r="K70" s="114">
        <v>86.76</v>
      </c>
      <c r="L70" s="396">
        <f t="shared" si="26"/>
        <v>4.8900000000000006</v>
      </c>
      <c r="M70" s="397">
        <f t="shared" si="27"/>
        <v>1.0563623789764869</v>
      </c>
    </row>
    <row r="71" spans="1:13" ht="16.2" customHeight="1">
      <c r="A71" s="483" t="s">
        <v>21</v>
      </c>
      <c r="B71" s="99">
        <v>45.5</v>
      </c>
      <c r="C71" s="715">
        <v>45.5</v>
      </c>
      <c r="D71" s="386">
        <f t="shared" si="21"/>
        <v>0</v>
      </c>
      <c r="E71" s="387">
        <f t="shared" si="22"/>
        <v>1</v>
      </c>
      <c r="F71" s="281">
        <v>45</v>
      </c>
      <c r="G71" s="570">
        <v>44.8</v>
      </c>
      <c r="H71" s="100">
        <f t="shared" si="23"/>
        <v>0.20000000000000284</v>
      </c>
      <c r="I71" s="475">
        <f t="shared" si="24"/>
        <v>0.5</v>
      </c>
      <c r="J71" s="299">
        <f t="shared" si="25"/>
        <v>1.0111111111111111</v>
      </c>
      <c r="K71" s="105">
        <v>43.27</v>
      </c>
      <c r="L71" s="455">
        <f t="shared" si="26"/>
        <v>2.2299999999999969</v>
      </c>
      <c r="M71" s="456">
        <f t="shared" si="27"/>
        <v>1.0515368615669054</v>
      </c>
    </row>
    <row r="72" spans="1:13" ht="16.2" customHeight="1">
      <c r="A72" s="483" t="s">
        <v>25</v>
      </c>
      <c r="B72" s="99">
        <v>42</v>
      </c>
      <c r="C72" s="715">
        <v>42</v>
      </c>
      <c r="D72" s="386">
        <f t="shared" si="21"/>
        <v>0</v>
      </c>
      <c r="E72" s="387">
        <f t="shared" si="22"/>
        <v>1</v>
      </c>
      <c r="F72" s="281">
        <v>41.5</v>
      </c>
      <c r="G72" s="570">
        <v>41.5</v>
      </c>
      <c r="H72" s="100">
        <f t="shared" si="23"/>
        <v>0</v>
      </c>
      <c r="I72" s="475">
        <f t="shared" si="24"/>
        <v>0.5</v>
      </c>
      <c r="J72" s="299">
        <f t="shared" si="25"/>
        <v>1.0120481927710843</v>
      </c>
      <c r="K72" s="105">
        <v>39.75</v>
      </c>
      <c r="L72" s="455">
        <f t="shared" si="26"/>
        <v>2.25</v>
      </c>
      <c r="M72" s="456">
        <f t="shared" si="27"/>
        <v>1.0566037735849056</v>
      </c>
    </row>
    <row r="73" spans="1:13" ht="16.2" customHeight="1">
      <c r="A73" s="352" t="s">
        <v>47</v>
      </c>
      <c r="B73" s="81">
        <v>3.95</v>
      </c>
      <c r="C73" s="717">
        <v>3.95</v>
      </c>
      <c r="D73" s="389">
        <f t="shared" si="21"/>
        <v>0</v>
      </c>
      <c r="E73" s="390">
        <f t="shared" si="22"/>
        <v>1</v>
      </c>
      <c r="F73" s="282">
        <v>3.9</v>
      </c>
      <c r="G73" s="731">
        <v>3.9</v>
      </c>
      <c r="H73" s="69">
        <f t="shared" si="23"/>
        <v>0</v>
      </c>
      <c r="I73" s="476">
        <f t="shared" si="24"/>
        <v>5.0000000000000266E-2</v>
      </c>
      <c r="J73" s="300">
        <f t="shared" si="25"/>
        <v>1.012820512820513</v>
      </c>
      <c r="K73" s="106">
        <v>3.6</v>
      </c>
      <c r="L73" s="250">
        <f t="shared" si="26"/>
        <v>0.35000000000000009</v>
      </c>
      <c r="M73" s="457">
        <f t="shared" si="27"/>
        <v>1.0972222222222223</v>
      </c>
    </row>
    <row r="74" spans="1:13" ht="16.2" customHeight="1">
      <c r="A74" s="481" t="s">
        <v>24</v>
      </c>
      <c r="B74" s="113">
        <v>118.62</v>
      </c>
      <c r="C74" s="711">
        <v>118.62</v>
      </c>
      <c r="D74" s="380">
        <f t="shared" si="21"/>
        <v>0</v>
      </c>
      <c r="E74" s="381">
        <f t="shared" si="22"/>
        <v>1</v>
      </c>
      <c r="F74" s="280">
        <v>112.68</v>
      </c>
      <c r="G74" s="729">
        <v>112.68</v>
      </c>
      <c r="H74" s="256">
        <f t="shared" si="23"/>
        <v>0</v>
      </c>
      <c r="I74" s="473">
        <f t="shared" si="24"/>
        <v>5.9399999999999977</v>
      </c>
      <c r="J74" s="296">
        <f t="shared" si="25"/>
        <v>1.0527156549520766</v>
      </c>
      <c r="K74" s="114">
        <v>106.89</v>
      </c>
      <c r="L74" s="396">
        <f t="shared" si="26"/>
        <v>11.730000000000004</v>
      </c>
      <c r="M74" s="397">
        <f t="shared" si="27"/>
        <v>1.1097389840022454</v>
      </c>
    </row>
    <row r="75" spans="1:13" s="102" customFormat="1" ht="16.2" customHeight="1">
      <c r="A75" s="481" t="s">
        <v>26</v>
      </c>
      <c r="B75" s="113">
        <v>91.5</v>
      </c>
      <c r="C75" s="711">
        <v>91.5</v>
      </c>
      <c r="D75" s="380">
        <f t="shared" si="21"/>
        <v>0</v>
      </c>
      <c r="E75" s="381">
        <f t="shared" si="22"/>
        <v>1</v>
      </c>
      <c r="F75" s="280">
        <v>86.5</v>
      </c>
      <c r="G75" s="729">
        <v>86.5</v>
      </c>
      <c r="H75" s="256">
        <f t="shared" si="23"/>
        <v>0</v>
      </c>
      <c r="I75" s="473">
        <f t="shared" si="24"/>
        <v>5</v>
      </c>
      <c r="J75" s="296">
        <f t="shared" si="25"/>
        <v>1.0578034682080926</v>
      </c>
      <c r="K75" s="114">
        <v>81.3</v>
      </c>
      <c r="L75" s="396">
        <f t="shared" si="26"/>
        <v>10.200000000000003</v>
      </c>
      <c r="M75" s="397">
        <f t="shared" si="27"/>
        <v>1.1254612546125462</v>
      </c>
    </row>
    <row r="76" spans="1:13" s="576" customFormat="1" ht="16.2" customHeight="1">
      <c r="A76" s="655" t="s">
        <v>102</v>
      </c>
      <c r="B76" s="585">
        <f>B67-B75</f>
        <v>210.02999999999997</v>
      </c>
      <c r="C76" s="719">
        <v>210.02999999999997</v>
      </c>
      <c r="D76" s="586">
        <f t="shared" si="21"/>
        <v>0</v>
      </c>
      <c r="E76" s="578">
        <f t="shared" si="22"/>
        <v>1</v>
      </c>
      <c r="F76" s="585">
        <f>F67-F75</f>
        <v>204.07</v>
      </c>
      <c r="G76" s="732">
        <v>204.18</v>
      </c>
      <c r="H76" s="590">
        <f t="shared" si="23"/>
        <v>-0.11000000000001364</v>
      </c>
      <c r="I76" s="598">
        <f t="shared" si="24"/>
        <v>5.9599999999999795</v>
      </c>
      <c r="J76" s="591">
        <f t="shared" si="25"/>
        <v>1.0292056647228891</v>
      </c>
      <c r="K76" s="597">
        <f>K67-K75</f>
        <v>194.01</v>
      </c>
      <c r="L76" s="599">
        <f t="shared" si="26"/>
        <v>16.019999999999982</v>
      </c>
      <c r="M76" s="583">
        <f t="shared" si="27"/>
        <v>1.0825730632441626</v>
      </c>
    </row>
    <row r="77" spans="1:13" s="593" customFormat="1" ht="16.2" customHeight="1">
      <c r="A77" s="656" t="s">
        <v>103</v>
      </c>
      <c r="B77" s="577">
        <f>B75/B67</f>
        <v>0.30345239279673669</v>
      </c>
      <c r="C77" s="721">
        <v>0.30345239279673669</v>
      </c>
      <c r="D77" s="578">
        <f t="shared" si="21"/>
        <v>0</v>
      </c>
      <c r="E77" s="578">
        <f t="shared" si="22"/>
        <v>1</v>
      </c>
      <c r="F77" s="577">
        <f>F75/F67</f>
        <v>0.29769074577554461</v>
      </c>
      <c r="G77" s="579">
        <v>0.29757809274803909</v>
      </c>
      <c r="H77" s="580">
        <f t="shared" si="23"/>
        <v>1.1265302750551598E-4</v>
      </c>
      <c r="I77" s="579">
        <f t="shared" si="24"/>
        <v>5.7616470211920845E-3</v>
      </c>
      <c r="J77" s="591">
        <f t="shared" si="25"/>
        <v>1.0193544713866796</v>
      </c>
      <c r="K77" s="577">
        <f>K75/K67</f>
        <v>0.29530347608150809</v>
      </c>
      <c r="L77" s="582">
        <f t="shared" si="26"/>
        <v>8.1489167152286046E-3</v>
      </c>
      <c r="M77" s="583">
        <f t="shared" si="27"/>
        <v>1.0275950585592815</v>
      </c>
    </row>
    <row r="78" spans="1:13" ht="16.2" customHeight="1">
      <c r="A78" s="483" t="s">
        <v>55</v>
      </c>
      <c r="B78" s="281">
        <v>15.6</v>
      </c>
      <c r="C78" s="715">
        <v>15.6</v>
      </c>
      <c r="D78" s="386">
        <f t="shared" si="21"/>
        <v>0</v>
      </c>
      <c r="E78" s="387">
        <f t="shared" si="22"/>
        <v>1</v>
      </c>
      <c r="F78" s="281">
        <v>15.2</v>
      </c>
      <c r="G78" s="570">
        <v>15.2</v>
      </c>
      <c r="H78" s="100">
        <f t="shared" si="23"/>
        <v>0</v>
      </c>
      <c r="I78" s="475">
        <f t="shared" si="24"/>
        <v>0.40000000000000036</v>
      </c>
      <c r="J78" s="299">
        <f t="shared" si="25"/>
        <v>1.0263157894736843</v>
      </c>
      <c r="K78" s="105">
        <v>15.2</v>
      </c>
      <c r="L78" s="455">
        <f t="shared" si="26"/>
        <v>0.40000000000000036</v>
      </c>
      <c r="M78" s="456">
        <f t="shared" si="27"/>
        <v>1.0263157894736843</v>
      </c>
    </row>
    <row r="79" spans="1:13" ht="16.2" customHeight="1">
      <c r="A79" s="483" t="s">
        <v>36</v>
      </c>
      <c r="B79" s="281">
        <v>2.35</v>
      </c>
      <c r="C79" s="715">
        <v>2.35</v>
      </c>
      <c r="D79" s="386">
        <f t="shared" si="21"/>
        <v>0</v>
      </c>
      <c r="E79" s="387">
        <f t="shared" si="22"/>
        <v>1</v>
      </c>
      <c r="F79" s="281">
        <v>2.2999999999999998</v>
      </c>
      <c r="G79" s="570">
        <v>2.2999999999999998</v>
      </c>
      <c r="H79" s="100">
        <f t="shared" si="23"/>
        <v>0</v>
      </c>
      <c r="I79" s="475">
        <f t="shared" si="24"/>
        <v>5.0000000000000266E-2</v>
      </c>
      <c r="J79" s="299">
        <f t="shared" si="25"/>
        <v>1.0217391304347827</v>
      </c>
      <c r="K79" s="105">
        <v>2.2799999999999998</v>
      </c>
      <c r="L79" s="455">
        <f t="shared" si="26"/>
        <v>7.0000000000000284E-2</v>
      </c>
      <c r="M79" s="456">
        <f t="shared" si="27"/>
        <v>1.0307017543859651</v>
      </c>
    </row>
    <row r="80" spans="1:13" ht="16.2" customHeight="1">
      <c r="A80" s="352" t="s">
        <v>37</v>
      </c>
      <c r="B80" s="282">
        <v>4.72</v>
      </c>
      <c r="C80" s="717">
        <v>4.72</v>
      </c>
      <c r="D80" s="389">
        <f t="shared" si="21"/>
        <v>0</v>
      </c>
      <c r="E80" s="390">
        <f t="shared" si="22"/>
        <v>1</v>
      </c>
      <c r="F80" s="282">
        <v>4.6500000000000004</v>
      </c>
      <c r="G80" s="731">
        <v>4.6500000000000004</v>
      </c>
      <c r="H80" s="69">
        <f t="shared" si="23"/>
        <v>0</v>
      </c>
      <c r="I80" s="476">
        <f t="shared" si="24"/>
        <v>6.9999999999999396E-2</v>
      </c>
      <c r="J80" s="300">
        <f t="shared" si="25"/>
        <v>1.0150537634408601</v>
      </c>
      <c r="K80" s="106">
        <v>4.4000000000000004</v>
      </c>
      <c r="L80" s="250">
        <f t="shared" si="26"/>
        <v>0.3199999999999994</v>
      </c>
      <c r="M80" s="457">
        <f t="shared" si="27"/>
        <v>1.0727272727272725</v>
      </c>
    </row>
    <row r="81" spans="1:13" s="1" customFormat="1">
      <c r="A81" s="26"/>
      <c r="B81" s="124" t="s">
        <v>86</v>
      </c>
      <c r="C81" s="124"/>
      <c r="D81" s="124"/>
      <c r="E81" s="125"/>
      <c r="F81" s="125"/>
      <c r="G81" s="124"/>
      <c r="H81" s="126"/>
      <c r="I81" s="90"/>
      <c r="J81" s="125"/>
      <c r="K81" s="90"/>
      <c r="L81" s="89"/>
    </row>
    <row r="82" spans="1:13" s="1" customFormat="1">
      <c r="A82" s="26"/>
      <c r="B82" s="124"/>
      <c r="C82" s="124"/>
      <c r="D82" s="124"/>
      <c r="E82" s="125"/>
      <c r="F82" s="125"/>
      <c r="G82" s="124"/>
      <c r="H82" s="126"/>
      <c r="I82" s="90"/>
      <c r="J82" s="125"/>
      <c r="K82" s="90"/>
      <c r="L82" s="89"/>
    </row>
    <row r="83" spans="1:13" ht="15.6">
      <c r="A83" s="2" t="s">
        <v>463</v>
      </c>
    </row>
    <row r="84" spans="1:13">
      <c r="A84" s="21"/>
      <c r="B84" s="21"/>
      <c r="C84" s="21"/>
      <c r="D84" s="21"/>
      <c r="E84" s="21"/>
      <c r="F84" s="21"/>
      <c r="G84" s="21"/>
      <c r="H84" s="21"/>
      <c r="I84" s="304"/>
      <c r="J84" s="306"/>
      <c r="K84" s="21"/>
      <c r="L84" s="21"/>
      <c r="M84" s="21"/>
    </row>
    <row r="85" spans="1:13" ht="57.6">
      <c r="A85" s="479" t="s">
        <v>65</v>
      </c>
      <c r="B85" s="334" t="s">
        <v>479</v>
      </c>
      <c r="C85" s="374" t="s">
        <v>501</v>
      </c>
      <c r="D85" s="375" t="s">
        <v>502</v>
      </c>
      <c r="E85" s="375" t="s">
        <v>503</v>
      </c>
      <c r="F85" s="336" t="s">
        <v>480</v>
      </c>
      <c r="G85" s="120" t="s">
        <v>504</v>
      </c>
      <c r="H85" s="255" t="s">
        <v>505</v>
      </c>
      <c r="I85" s="470" t="s">
        <v>464</v>
      </c>
      <c r="J85" s="307" t="s">
        <v>465</v>
      </c>
      <c r="K85" s="334" t="s">
        <v>219</v>
      </c>
      <c r="L85" s="391" t="s">
        <v>220</v>
      </c>
      <c r="M85" s="403" t="s">
        <v>221</v>
      </c>
    </row>
    <row r="86" spans="1:13">
      <c r="A86" s="480"/>
      <c r="B86" s="335" t="s">
        <v>16</v>
      </c>
      <c r="C86" s="20" t="s">
        <v>16</v>
      </c>
      <c r="D86" s="377" t="s">
        <v>16</v>
      </c>
      <c r="E86" s="377" t="s">
        <v>1</v>
      </c>
      <c r="F86" s="338" t="s">
        <v>16</v>
      </c>
      <c r="G86" s="27" t="s">
        <v>16</v>
      </c>
      <c r="H86" s="6" t="s">
        <v>16</v>
      </c>
      <c r="I86" s="471" t="s">
        <v>16</v>
      </c>
      <c r="J86" s="308" t="s">
        <v>1</v>
      </c>
      <c r="K86" s="335" t="s">
        <v>16</v>
      </c>
      <c r="L86" s="16" t="s">
        <v>16</v>
      </c>
      <c r="M86" s="404" t="s">
        <v>1</v>
      </c>
    </row>
    <row r="87" spans="1:13" ht="16.2" customHeight="1">
      <c r="A87" s="481" t="s">
        <v>17</v>
      </c>
      <c r="B87" s="108">
        <v>344.21</v>
      </c>
      <c r="C87" s="709">
        <v>344.21</v>
      </c>
      <c r="D87" s="380">
        <f>B87-C87</f>
        <v>0</v>
      </c>
      <c r="E87" s="381">
        <f>B87/C87</f>
        <v>1</v>
      </c>
      <c r="F87" s="280">
        <v>331.23</v>
      </c>
      <c r="G87" s="728">
        <v>331.29</v>
      </c>
      <c r="H87" s="286">
        <f>F87-G87</f>
        <v>-6.0000000000002274E-2</v>
      </c>
      <c r="I87" s="472">
        <f>B87-F87</f>
        <v>12.979999999999961</v>
      </c>
      <c r="J87" s="295">
        <f>B87/F87</f>
        <v>1.039187271684328</v>
      </c>
      <c r="K87" s="109">
        <v>314.29000000000002</v>
      </c>
      <c r="L87" s="394">
        <f>B87-K87</f>
        <v>29.919999999999959</v>
      </c>
      <c r="M87" s="395">
        <f>B87/K87</f>
        <v>1.095198701835884</v>
      </c>
    </row>
    <row r="88" spans="1:13" ht="16.2" customHeight="1">
      <c r="A88" s="481" t="s">
        <v>18</v>
      </c>
      <c r="B88" s="113">
        <v>56.75</v>
      </c>
      <c r="C88" s="711">
        <v>56.75</v>
      </c>
      <c r="D88" s="380">
        <f t="shared" ref="D88:D100" si="28">B88-C88</f>
        <v>0</v>
      </c>
      <c r="E88" s="381">
        <f t="shared" ref="E88:E100" si="29">B88/C88</f>
        <v>1</v>
      </c>
      <c r="F88" s="280">
        <v>55.19</v>
      </c>
      <c r="G88" s="729">
        <v>55.6</v>
      </c>
      <c r="H88" s="256">
        <f t="shared" ref="H88:H100" si="30">F88-G88</f>
        <v>-0.41000000000000369</v>
      </c>
      <c r="I88" s="473">
        <f t="shared" ref="I88:I100" si="31">B88-F88</f>
        <v>1.5600000000000023</v>
      </c>
      <c r="J88" s="296">
        <f t="shared" ref="J88:J100" si="32">B88/F88</f>
        <v>1.0282659902156188</v>
      </c>
      <c r="K88" s="114">
        <v>54.64</v>
      </c>
      <c r="L88" s="396">
        <f t="shared" ref="L88:L100" si="33">B88-K88</f>
        <v>2.1099999999999994</v>
      </c>
      <c r="M88" s="397">
        <f t="shared" ref="M88:M100" si="34">B88/K88</f>
        <v>1.0386163982430454</v>
      </c>
    </row>
    <row r="89" spans="1:13" ht="16.2" customHeight="1">
      <c r="A89" s="482" t="s">
        <v>19</v>
      </c>
      <c r="B89" s="366">
        <v>287.47000000000003</v>
      </c>
      <c r="C89" s="713">
        <v>287.47000000000003</v>
      </c>
      <c r="D89" s="383">
        <f t="shared" si="28"/>
        <v>0</v>
      </c>
      <c r="E89" s="384">
        <f t="shared" si="29"/>
        <v>1</v>
      </c>
      <c r="F89" s="453">
        <v>276.04000000000002</v>
      </c>
      <c r="G89" s="730">
        <v>275.69</v>
      </c>
      <c r="H89" s="368">
        <f t="shared" si="30"/>
        <v>0.35000000000002274</v>
      </c>
      <c r="I89" s="474">
        <f t="shared" si="31"/>
        <v>11.430000000000007</v>
      </c>
      <c r="J89" s="454">
        <f t="shared" si="32"/>
        <v>1.041407042457615</v>
      </c>
      <c r="K89" s="426">
        <v>259.64999999999998</v>
      </c>
      <c r="L89" s="398">
        <f t="shared" si="33"/>
        <v>27.82000000000005</v>
      </c>
      <c r="M89" s="399">
        <f t="shared" si="34"/>
        <v>1.1071442326208358</v>
      </c>
    </row>
    <row r="90" spans="1:13" ht="16.2" customHeight="1">
      <c r="A90" s="481" t="s">
        <v>20</v>
      </c>
      <c r="B90" s="113">
        <v>99.92</v>
      </c>
      <c r="C90" s="711">
        <v>99.92</v>
      </c>
      <c r="D90" s="380">
        <f t="shared" si="28"/>
        <v>0</v>
      </c>
      <c r="E90" s="381">
        <f t="shared" si="29"/>
        <v>1</v>
      </c>
      <c r="F90" s="280">
        <v>98.71</v>
      </c>
      <c r="G90" s="729">
        <v>98.46</v>
      </c>
      <c r="H90" s="256">
        <f t="shared" si="30"/>
        <v>0.25</v>
      </c>
      <c r="I90" s="473">
        <f t="shared" si="31"/>
        <v>1.210000000000008</v>
      </c>
      <c r="J90" s="296">
        <f t="shared" si="32"/>
        <v>1.0122581298753925</v>
      </c>
      <c r="K90" s="114">
        <v>94.62</v>
      </c>
      <c r="L90" s="396">
        <f t="shared" si="33"/>
        <v>5.2999999999999972</v>
      </c>
      <c r="M90" s="397">
        <f t="shared" si="34"/>
        <v>1.0560135277953921</v>
      </c>
    </row>
    <row r="91" spans="1:13" ht="16.2" customHeight="1">
      <c r="A91" s="483" t="s">
        <v>21</v>
      </c>
      <c r="B91" s="99">
        <v>50</v>
      </c>
      <c r="C91" s="715">
        <v>50</v>
      </c>
      <c r="D91" s="386">
        <f t="shared" si="28"/>
        <v>0</v>
      </c>
      <c r="E91" s="387">
        <f t="shared" si="29"/>
        <v>1</v>
      </c>
      <c r="F91" s="281">
        <v>49.45</v>
      </c>
      <c r="G91" s="570">
        <v>49.25</v>
      </c>
      <c r="H91" s="100">
        <f t="shared" si="30"/>
        <v>0.20000000000000284</v>
      </c>
      <c r="I91" s="475">
        <f t="shared" si="31"/>
        <v>0.54999999999999716</v>
      </c>
      <c r="J91" s="299">
        <f t="shared" si="32"/>
        <v>1.0111223458038423</v>
      </c>
      <c r="K91" s="105">
        <v>47.56</v>
      </c>
      <c r="L91" s="455">
        <f t="shared" si="33"/>
        <v>2.4399999999999977</v>
      </c>
      <c r="M91" s="456">
        <f t="shared" si="34"/>
        <v>1.0513036164844407</v>
      </c>
    </row>
    <row r="92" spans="1:13" ht="16.2" customHeight="1">
      <c r="A92" s="483" t="s">
        <v>25</v>
      </c>
      <c r="B92" s="99">
        <v>45.7</v>
      </c>
      <c r="C92" s="715">
        <v>45.7</v>
      </c>
      <c r="D92" s="386">
        <f t="shared" si="28"/>
        <v>0</v>
      </c>
      <c r="E92" s="387">
        <f t="shared" si="29"/>
        <v>1</v>
      </c>
      <c r="F92" s="281">
        <v>45.1</v>
      </c>
      <c r="G92" s="570">
        <v>45.05</v>
      </c>
      <c r="H92" s="100">
        <f t="shared" si="30"/>
        <v>5.0000000000004263E-2</v>
      </c>
      <c r="I92" s="475">
        <f t="shared" si="31"/>
        <v>0.60000000000000142</v>
      </c>
      <c r="J92" s="299">
        <f t="shared" si="32"/>
        <v>1.0133037694013305</v>
      </c>
      <c r="K92" s="105">
        <v>43.25</v>
      </c>
      <c r="L92" s="455">
        <f t="shared" si="33"/>
        <v>2.4500000000000028</v>
      </c>
      <c r="M92" s="456">
        <f t="shared" si="34"/>
        <v>1.0566473988439307</v>
      </c>
    </row>
    <row r="93" spans="1:13" ht="16.2" customHeight="1">
      <c r="A93" s="352" t="s">
        <v>47</v>
      </c>
      <c r="B93" s="81">
        <v>4</v>
      </c>
      <c r="C93" s="717">
        <v>4</v>
      </c>
      <c r="D93" s="389">
        <f t="shared" si="28"/>
        <v>0</v>
      </c>
      <c r="E93" s="390">
        <f t="shared" si="29"/>
        <v>1</v>
      </c>
      <c r="F93" s="282">
        <v>3.94</v>
      </c>
      <c r="G93" s="731">
        <v>3.94</v>
      </c>
      <c r="H93" s="69">
        <f t="shared" si="30"/>
        <v>0</v>
      </c>
      <c r="I93" s="476">
        <f t="shared" si="31"/>
        <v>6.0000000000000053E-2</v>
      </c>
      <c r="J93" s="300">
        <f t="shared" si="32"/>
        <v>1.015228426395939</v>
      </c>
      <c r="K93" s="106">
        <v>3.64</v>
      </c>
      <c r="L93" s="250">
        <f t="shared" si="33"/>
        <v>0.35999999999999988</v>
      </c>
      <c r="M93" s="457">
        <f t="shared" si="34"/>
        <v>1.0989010989010988</v>
      </c>
    </row>
    <row r="94" spans="1:13" ht="16.2" customHeight="1">
      <c r="A94" s="481" t="s">
        <v>24</v>
      </c>
      <c r="B94" s="113">
        <v>141.83000000000001</v>
      </c>
      <c r="C94" s="711">
        <v>141.83000000000001</v>
      </c>
      <c r="D94" s="380">
        <f t="shared" si="28"/>
        <v>0</v>
      </c>
      <c r="E94" s="381">
        <f t="shared" si="29"/>
        <v>1</v>
      </c>
      <c r="F94" s="280">
        <v>134.93</v>
      </c>
      <c r="G94" s="729">
        <v>134.93</v>
      </c>
      <c r="H94" s="256">
        <f t="shared" si="30"/>
        <v>0</v>
      </c>
      <c r="I94" s="473">
        <f t="shared" si="31"/>
        <v>6.9000000000000057</v>
      </c>
      <c r="J94" s="296">
        <f t="shared" si="32"/>
        <v>1.0511376269176611</v>
      </c>
      <c r="K94" s="114">
        <v>127.92</v>
      </c>
      <c r="L94" s="396">
        <f t="shared" si="33"/>
        <v>13.910000000000011</v>
      </c>
      <c r="M94" s="397">
        <f t="shared" si="34"/>
        <v>1.1087398373983741</v>
      </c>
    </row>
    <row r="95" spans="1:13" s="102" customFormat="1" ht="16.2" customHeight="1">
      <c r="A95" s="481" t="s">
        <v>26</v>
      </c>
      <c r="B95" s="113">
        <v>106.8</v>
      </c>
      <c r="C95" s="711">
        <v>106.8</v>
      </c>
      <c r="D95" s="380">
        <f t="shared" si="28"/>
        <v>0</v>
      </c>
      <c r="E95" s="381">
        <f t="shared" si="29"/>
        <v>1</v>
      </c>
      <c r="F95" s="280">
        <v>101.1</v>
      </c>
      <c r="G95" s="729">
        <v>101.1</v>
      </c>
      <c r="H95" s="256">
        <f t="shared" si="30"/>
        <v>0</v>
      </c>
      <c r="I95" s="473">
        <f t="shared" si="31"/>
        <v>5.7000000000000028</v>
      </c>
      <c r="J95" s="296">
        <f t="shared" si="32"/>
        <v>1.056379821958457</v>
      </c>
      <c r="K95" s="114">
        <v>95</v>
      </c>
      <c r="L95" s="396">
        <f t="shared" si="33"/>
        <v>11.799999999999997</v>
      </c>
      <c r="M95" s="397">
        <f t="shared" si="34"/>
        <v>1.1242105263157895</v>
      </c>
    </row>
    <row r="96" spans="1:13" s="576" customFormat="1" ht="16.2" customHeight="1">
      <c r="A96" s="655" t="s">
        <v>102</v>
      </c>
      <c r="B96" s="585">
        <f>B87-B95</f>
        <v>237.40999999999997</v>
      </c>
      <c r="C96" s="719">
        <v>237.40999999999997</v>
      </c>
      <c r="D96" s="586">
        <f t="shared" si="28"/>
        <v>0</v>
      </c>
      <c r="E96" s="578">
        <f t="shared" si="29"/>
        <v>1</v>
      </c>
      <c r="F96" s="597">
        <f>F87-F95</f>
        <v>230.13000000000002</v>
      </c>
      <c r="G96" s="732">
        <v>230.19000000000003</v>
      </c>
      <c r="H96" s="590">
        <f t="shared" si="30"/>
        <v>-6.0000000000002274E-2</v>
      </c>
      <c r="I96" s="598">
        <f t="shared" si="31"/>
        <v>7.2799999999999443</v>
      </c>
      <c r="J96" s="591">
        <f t="shared" si="32"/>
        <v>1.0316342936601048</v>
      </c>
      <c r="K96" s="585">
        <f>K87-K95</f>
        <v>219.29000000000002</v>
      </c>
      <c r="L96" s="599">
        <f t="shared" si="33"/>
        <v>18.119999999999948</v>
      </c>
      <c r="M96" s="583">
        <f t="shared" si="34"/>
        <v>1.0826303068995391</v>
      </c>
    </row>
    <row r="97" spans="1:13" s="593" customFormat="1" ht="16.2" customHeight="1">
      <c r="A97" s="656" t="s">
        <v>103</v>
      </c>
      <c r="B97" s="577">
        <f>B95/B87</f>
        <v>0.31027570378547981</v>
      </c>
      <c r="C97" s="721">
        <v>0.31027570378547981</v>
      </c>
      <c r="D97" s="578">
        <f t="shared" si="28"/>
        <v>0</v>
      </c>
      <c r="E97" s="578">
        <f t="shared" si="29"/>
        <v>1</v>
      </c>
      <c r="F97" s="577">
        <f>F95/F87</f>
        <v>0.30522597590797934</v>
      </c>
      <c r="G97" s="579">
        <v>0.30517069636874034</v>
      </c>
      <c r="H97" s="580">
        <f t="shared" si="30"/>
        <v>5.527953923900597E-5</v>
      </c>
      <c r="I97" s="579">
        <f t="shared" si="31"/>
        <v>5.049727877500465E-3</v>
      </c>
      <c r="J97" s="591">
        <f t="shared" si="32"/>
        <v>1.0165442271499949</v>
      </c>
      <c r="K97" s="577">
        <f>K95/K87</f>
        <v>0.30226860542810779</v>
      </c>
      <c r="L97" s="582">
        <f t="shared" si="33"/>
        <v>8.0070983573720111E-3</v>
      </c>
      <c r="M97" s="583">
        <f t="shared" si="34"/>
        <v>1.0264900099235625</v>
      </c>
    </row>
    <row r="98" spans="1:13" ht="16.2" customHeight="1">
      <c r="A98" s="483" t="s">
        <v>55</v>
      </c>
      <c r="B98" s="99">
        <v>17.239999999999998</v>
      </c>
      <c r="C98" s="715">
        <v>17.239999999999998</v>
      </c>
      <c r="D98" s="386">
        <f t="shared" si="28"/>
        <v>0</v>
      </c>
      <c r="E98" s="387">
        <f t="shared" si="29"/>
        <v>1</v>
      </c>
      <c r="F98" s="281">
        <v>16.84</v>
      </c>
      <c r="G98" s="570">
        <v>16.84</v>
      </c>
      <c r="H98" s="100">
        <f t="shared" si="30"/>
        <v>0</v>
      </c>
      <c r="I98" s="475">
        <f t="shared" si="31"/>
        <v>0.39999999999999858</v>
      </c>
      <c r="J98" s="299">
        <f t="shared" si="32"/>
        <v>1.02375296912114</v>
      </c>
      <c r="K98" s="105">
        <v>16.829999999999998</v>
      </c>
      <c r="L98" s="455">
        <f t="shared" si="33"/>
        <v>0.41000000000000014</v>
      </c>
      <c r="M98" s="456">
        <f t="shared" si="34"/>
        <v>1.0243612596553773</v>
      </c>
    </row>
    <row r="99" spans="1:13" ht="16.2" customHeight="1">
      <c r="A99" s="483" t="s">
        <v>36</v>
      </c>
      <c r="B99" s="99">
        <v>3.51</v>
      </c>
      <c r="C99" s="715">
        <v>3.51</v>
      </c>
      <c r="D99" s="386">
        <f t="shared" si="28"/>
        <v>0</v>
      </c>
      <c r="E99" s="387">
        <f t="shared" si="29"/>
        <v>1</v>
      </c>
      <c r="F99" s="281">
        <v>3.46</v>
      </c>
      <c r="G99" s="570">
        <v>3.46</v>
      </c>
      <c r="H99" s="100">
        <f t="shared" si="30"/>
        <v>0</v>
      </c>
      <c r="I99" s="475">
        <f t="shared" si="31"/>
        <v>4.9999999999999822E-2</v>
      </c>
      <c r="J99" s="299">
        <f t="shared" si="32"/>
        <v>1.0144508670520231</v>
      </c>
      <c r="K99" s="105">
        <v>3.38</v>
      </c>
      <c r="L99" s="455">
        <f t="shared" si="33"/>
        <v>0.12999999999999989</v>
      </c>
      <c r="M99" s="456">
        <f t="shared" si="34"/>
        <v>1.0384615384615383</v>
      </c>
    </row>
    <row r="100" spans="1:13" ht="16.2" customHeight="1">
      <c r="A100" s="352" t="s">
        <v>37</v>
      </c>
      <c r="B100" s="81">
        <v>4.76</v>
      </c>
      <c r="C100" s="717">
        <v>4.76</v>
      </c>
      <c r="D100" s="389">
        <f t="shared" si="28"/>
        <v>0</v>
      </c>
      <c r="E100" s="390">
        <f t="shared" si="29"/>
        <v>1</v>
      </c>
      <c r="F100" s="282">
        <v>4.6900000000000004</v>
      </c>
      <c r="G100" s="731">
        <v>4.6900000000000004</v>
      </c>
      <c r="H100" s="69">
        <f t="shared" si="30"/>
        <v>0</v>
      </c>
      <c r="I100" s="476">
        <f t="shared" si="31"/>
        <v>6.9999999999999396E-2</v>
      </c>
      <c r="J100" s="300">
        <f t="shared" si="32"/>
        <v>1.0149253731343282</v>
      </c>
      <c r="K100" s="106">
        <v>4.43</v>
      </c>
      <c r="L100" s="250">
        <f t="shared" si="33"/>
        <v>0.33000000000000007</v>
      </c>
      <c r="M100" s="457">
        <f t="shared" si="34"/>
        <v>1.0744920993227991</v>
      </c>
    </row>
    <row r="101" spans="1:13" s="1" customFormat="1">
      <c r="A101" s="26"/>
      <c r="B101" s="124"/>
      <c r="C101" s="124"/>
      <c r="D101" s="124"/>
      <c r="E101" s="125"/>
      <c r="F101" s="125"/>
      <c r="G101" s="124"/>
      <c r="H101" s="126"/>
      <c r="I101" s="90"/>
      <c r="J101" s="125"/>
      <c r="K101" s="90"/>
      <c r="L101" s="89"/>
    </row>
    <row r="102" spans="1:13" s="1" customFormat="1">
      <c r="B102" s="124"/>
      <c r="C102" s="124"/>
      <c r="D102" s="124"/>
      <c r="E102" s="125"/>
      <c r="F102" s="125"/>
      <c r="G102" s="124"/>
      <c r="H102" s="126"/>
      <c r="I102" s="90"/>
      <c r="J102" s="125"/>
      <c r="K102" s="90"/>
      <c r="L102" s="89"/>
    </row>
    <row r="103" spans="1:13" ht="15.6">
      <c r="A103" s="2" t="s">
        <v>466</v>
      </c>
    </row>
    <row r="104" spans="1:13">
      <c r="A104" s="21"/>
      <c r="B104" s="21"/>
      <c r="C104" s="21"/>
      <c r="D104" s="21"/>
      <c r="E104" s="21"/>
      <c r="F104" s="21"/>
      <c r="G104" s="21"/>
      <c r="H104" s="21"/>
      <c r="I104" s="304"/>
      <c r="J104" s="306"/>
      <c r="K104" s="21"/>
      <c r="L104" s="21"/>
      <c r="M104" s="21"/>
    </row>
    <row r="105" spans="1:13" ht="57.6">
      <c r="A105" s="479" t="s">
        <v>64</v>
      </c>
      <c r="B105" s="334" t="s">
        <v>481</v>
      </c>
      <c r="C105" s="374" t="s">
        <v>506</v>
      </c>
      <c r="D105" s="375" t="s">
        <v>507</v>
      </c>
      <c r="E105" s="375" t="s">
        <v>508</v>
      </c>
      <c r="F105" s="336" t="s">
        <v>482</v>
      </c>
      <c r="G105" s="120" t="s">
        <v>509</v>
      </c>
      <c r="H105" s="255" t="s">
        <v>510</v>
      </c>
      <c r="I105" s="470" t="s">
        <v>467</v>
      </c>
      <c r="J105" s="307" t="s">
        <v>468</v>
      </c>
      <c r="K105" s="334" t="s">
        <v>222</v>
      </c>
      <c r="L105" s="391" t="s">
        <v>223</v>
      </c>
      <c r="M105" s="403" t="s">
        <v>224</v>
      </c>
    </row>
    <row r="106" spans="1:13">
      <c r="A106" s="480"/>
      <c r="B106" s="335" t="s">
        <v>16</v>
      </c>
      <c r="C106" s="20" t="s">
        <v>16</v>
      </c>
      <c r="D106" s="377" t="s">
        <v>16</v>
      </c>
      <c r="E106" s="377" t="s">
        <v>1</v>
      </c>
      <c r="F106" s="338" t="s">
        <v>16</v>
      </c>
      <c r="G106" s="27" t="s">
        <v>16</v>
      </c>
      <c r="H106" s="6" t="s">
        <v>16</v>
      </c>
      <c r="I106" s="471" t="s">
        <v>16</v>
      </c>
      <c r="J106" s="308" t="s">
        <v>1</v>
      </c>
      <c r="K106" s="335" t="s">
        <v>16</v>
      </c>
      <c r="L106" s="16" t="s">
        <v>16</v>
      </c>
      <c r="M106" s="404" t="s">
        <v>1</v>
      </c>
    </row>
    <row r="107" spans="1:13">
      <c r="A107" s="481" t="s">
        <v>17</v>
      </c>
      <c r="B107" s="257">
        <f t="shared" ref="B107:C115" si="35">B87-B67</f>
        <v>42.680000000000007</v>
      </c>
      <c r="C107" s="379">
        <f t="shared" si="35"/>
        <v>42.680000000000007</v>
      </c>
      <c r="D107" s="380">
        <f>B107-C107</f>
        <v>0</v>
      </c>
      <c r="E107" s="381">
        <f>B107/C107</f>
        <v>1</v>
      </c>
      <c r="F107" s="257">
        <f t="shared" ref="F107:G115" si="36">F87-F67</f>
        <v>40.660000000000025</v>
      </c>
      <c r="G107" s="258">
        <f t="shared" si="36"/>
        <v>40.610000000000014</v>
      </c>
      <c r="H107" s="286">
        <f>F107-G107</f>
        <v>5.0000000000011369E-2</v>
      </c>
      <c r="I107" s="472">
        <f>B107-F107</f>
        <v>2.0199999999999818</v>
      </c>
      <c r="J107" s="294">
        <f>B107/F107</f>
        <v>1.0496802754549921</v>
      </c>
      <c r="K107" s="488">
        <f t="shared" ref="K107:K115" si="37">K87-K67</f>
        <v>38.980000000000018</v>
      </c>
      <c r="L107" s="469">
        <f>B107-K107</f>
        <v>3.6999999999999886</v>
      </c>
      <c r="M107" s="464">
        <f>B107/K107</f>
        <v>1.0949204720369416</v>
      </c>
    </row>
    <row r="108" spans="1:13">
      <c r="A108" s="481" t="s">
        <v>18</v>
      </c>
      <c r="B108" s="262">
        <f t="shared" si="35"/>
        <v>3.6799999999999997</v>
      </c>
      <c r="C108" s="379">
        <f t="shared" si="35"/>
        <v>3.6799999999999997</v>
      </c>
      <c r="D108" s="380">
        <f t="shared" ref="D108:D120" si="38">B108-C108</f>
        <v>0</v>
      </c>
      <c r="E108" s="381">
        <f t="shared" ref="E108:E120" si="39">B108/C108</f>
        <v>1</v>
      </c>
      <c r="F108" s="262">
        <f t="shared" si="36"/>
        <v>3.2100000000000009</v>
      </c>
      <c r="G108" s="263">
        <f t="shared" si="36"/>
        <v>3.2100000000000009</v>
      </c>
      <c r="H108" s="256">
        <f t="shared" ref="H108:H120" si="40">F108-G108</f>
        <v>0</v>
      </c>
      <c r="I108" s="473">
        <f t="shared" ref="I108:I120" si="41">B108-F108</f>
        <v>0.46999999999999886</v>
      </c>
      <c r="J108" s="276">
        <f t="shared" ref="J108:J120" si="42">B108/F108</f>
        <v>1.1464174454828657</v>
      </c>
      <c r="K108" s="489">
        <f t="shared" si="37"/>
        <v>3.2999999999999972</v>
      </c>
      <c r="L108" s="430">
        <f t="shared" ref="L108:L120" si="43">B108-K108</f>
        <v>0.38000000000000256</v>
      </c>
      <c r="M108" s="435">
        <f t="shared" ref="M108:M120" si="44">B108/K108</f>
        <v>1.1151515151515161</v>
      </c>
    </row>
    <row r="109" spans="1:13">
      <c r="A109" s="482" t="s">
        <v>19</v>
      </c>
      <c r="B109" s="416">
        <f t="shared" si="35"/>
        <v>39.010000000000019</v>
      </c>
      <c r="C109" s="382">
        <f t="shared" si="35"/>
        <v>39.010000000000019</v>
      </c>
      <c r="D109" s="383">
        <f t="shared" si="38"/>
        <v>0</v>
      </c>
      <c r="E109" s="384">
        <f t="shared" si="39"/>
        <v>1</v>
      </c>
      <c r="F109" s="416">
        <f t="shared" si="36"/>
        <v>37.450000000000017</v>
      </c>
      <c r="G109" s="420">
        <f t="shared" si="36"/>
        <v>37.400000000000006</v>
      </c>
      <c r="H109" s="368">
        <f t="shared" si="40"/>
        <v>5.0000000000011369E-2</v>
      </c>
      <c r="I109" s="474">
        <f t="shared" si="41"/>
        <v>1.5600000000000023</v>
      </c>
      <c r="J109" s="422">
        <f t="shared" si="42"/>
        <v>1.0416555407209613</v>
      </c>
      <c r="K109" s="490">
        <f t="shared" si="37"/>
        <v>35.679999999999978</v>
      </c>
      <c r="L109" s="432">
        <f t="shared" si="43"/>
        <v>3.3300000000000409</v>
      </c>
      <c r="M109" s="436">
        <f t="shared" si="44"/>
        <v>1.0933295964125573</v>
      </c>
    </row>
    <row r="110" spans="1:13">
      <c r="A110" s="481" t="s">
        <v>20</v>
      </c>
      <c r="B110" s="262">
        <f t="shared" si="35"/>
        <v>8.269999999999996</v>
      </c>
      <c r="C110" s="379">
        <f t="shared" si="35"/>
        <v>8.269999999999996</v>
      </c>
      <c r="D110" s="380">
        <f t="shared" si="38"/>
        <v>0</v>
      </c>
      <c r="E110" s="381">
        <f t="shared" si="39"/>
        <v>1</v>
      </c>
      <c r="F110" s="262">
        <f t="shared" si="36"/>
        <v>8.11</v>
      </c>
      <c r="G110" s="263">
        <f t="shared" si="36"/>
        <v>8.0599999999999881</v>
      </c>
      <c r="H110" s="256">
        <f t="shared" si="40"/>
        <v>5.0000000000011369E-2</v>
      </c>
      <c r="I110" s="473">
        <f t="shared" si="41"/>
        <v>0.15999999999999659</v>
      </c>
      <c r="J110" s="276">
        <f t="shared" si="42"/>
        <v>1.0197287299630082</v>
      </c>
      <c r="K110" s="489">
        <f t="shared" si="37"/>
        <v>7.8599999999999994</v>
      </c>
      <c r="L110" s="430">
        <f t="shared" si="43"/>
        <v>0.40999999999999659</v>
      </c>
      <c r="M110" s="435">
        <f t="shared" si="44"/>
        <v>1.0521628498727731</v>
      </c>
    </row>
    <row r="111" spans="1:13" s="3" customFormat="1">
      <c r="A111" s="483" t="s">
        <v>21</v>
      </c>
      <c r="B111" s="264">
        <f t="shared" si="35"/>
        <v>4.5</v>
      </c>
      <c r="C111" s="385">
        <f t="shared" si="35"/>
        <v>4.5</v>
      </c>
      <c r="D111" s="386">
        <f t="shared" si="38"/>
        <v>0</v>
      </c>
      <c r="E111" s="387">
        <f t="shared" si="39"/>
        <v>1</v>
      </c>
      <c r="F111" s="264">
        <f t="shared" si="36"/>
        <v>4.4500000000000028</v>
      </c>
      <c r="G111" s="265">
        <f t="shared" si="36"/>
        <v>4.4500000000000028</v>
      </c>
      <c r="H111" s="196">
        <f t="shared" si="40"/>
        <v>0</v>
      </c>
      <c r="I111" s="477">
        <f t="shared" si="41"/>
        <v>4.9999999999997158E-2</v>
      </c>
      <c r="J111" s="278">
        <f t="shared" si="42"/>
        <v>1.0112359550561791</v>
      </c>
      <c r="K111" s="491">
        <f t="shared" si="37"/>
        <v>4.2899999999999991</v>
      </c>
      <c r="L111" s="433">
        <f t="shared" si="43"/>
        <v>0.21000000000000085</v>
      </c>
      <c r="M111" s="437">
        <f t="shared" si="44"/>
        <v>1.0489510489510492</v>
      </c>
    </row>
    <row r="112" spans="1:13" s="3" customFormat="1">
      <c r="A112" s="483" t="s">
        <v>25</v>
      </c>
      <c r="B112" s="264">
        <f t="shared" si="35"/>
        <v>3.7000000000000028</v>
      </c>
      <c r="C112" s="385">
        <f t="shared" si="35"/>
        <v>3.7000000000000028</v>
      </c>
      <c r="D112" s="386">
        <f t="shared" si="38"/>
        <v>0</v>
      </c>
      <c r="E112" s="387">
        <f t="shared" si="39"/>
        <v>1</v>
      </c>
      <c r="F112" s="264">
        <f t="shared" si="36"/>
        <v>3.6000000000000014</v>
      </c>
      <c r="G112" s="265">
        <f t="shared" si="36"/>
        <v>3.5499999999999972</v>
      </c>
      <c r="H112" s="196">
        <f t="shared" si="40"/>
        <v>5.0000000000004263E-2</v>
      </c>
      <c r="I112" s="477">
        <f t="shared" si="41"/>
        <v>0.10000000000000142</v>
      </c>
      <c r="J112" s="278">
        <f t="shared" si="42"/>
        <v>1.0277777777777781</v>
      </c>
      <c r="K112" s="491">
        <f t="shared" si="37"/>
        <v>3.5</v>
      </c>
      <c r="L112" s="433">
        <f t="shared" si="43"/>
        <v>0.20000000000000284</v>
      </c>
      <c r="M112" s="437">
        <f t="shared" si="44"/>
        <v>1.0571428571428581</v>
      </c>
    </row>
    <row r="113" spans="1:13" s="3" customFormat="1">
      <c r="A113" s="352" t="s">
        <v>47</v>
      </c>
      <c r="B113" s="269">
        <f t="shared" si="35"/>
        <v>4.9999999999999822E-2</v>
      </c>
      <c r="C113" s="388">
        <f t="shared" si="35"/>
        <v>4.9999999999999822E-2</v>
      </c>
      <c r="D113" s="389">
        <f t="shared" si="38"/>
        <v>0</v>
      </c>
      <c r="E113" s="390">
        <f t="shared" si="39"/>
        <v>1</v>
      </c>
      <c r="F113" s="269">
        <f t="shared" si="36"/>
        <v>4.0000000000000036E-2</v>
      </c>
      <c r="G113" s="270">
        <f t="shared" si="36"/>
        <v>4.0000000000000036E-2</v>
      </c>
      <c r="H113" s="200">
        <f t="shared" si="40"/>
        <v>0</v>
      </c>
      <c r="I113" s="478">
        <f t="shared" si="41"/>
        <v>9.9999999999997868E-3</v>
      </c>
      <c r="J113" s="272">
        <f t="shared" si="42"/>
        <v>1.2499999999999944</v>
      </c>
      <c r="K113" s="492">
        <f t="shared" si="37"/>
        <v>4.0000000000000036E-2</v>
      </c>
      <c r="L113" s="434">
        <f t="shared" si="43"/>
        <v>9.9999999999997868E-3</v>
      </c>
      <c r="M113" s="438">
        <f t="shared" si="44"/>
        <v>1.2499999999999944</v>
      </c>
    </row>
    <row r="114" spans="1:13">
      <c r="A114" s="481" t="s">
        <v>24</v>
      </c>
      <c r="B114" s="262">
        <f t="shared" si="35"/>
        <v>23.210000000000008</v>
      </c>
      <c r="C114" s="379">
        <f t="shared" si="35"/>
        <v>23.210000000000008</v>
      </c>
      <c r="D114" s="380">
        <f t="shared" si="38"/>
        <v>0</v>
      </c>
      <c r="E114" s="381">
        <f t="shared" si="39"/>
        <v>1</v>
      </c>
      <c r="F114" s="262">
        <f t="shared" si="36"/>
        <v>22.25</v>
      </c>
      <c r="G114" s="263">
        <f t="shared" si="36"/>
        <v>22.25</v>
      </c>
      <c r="H114" s="256">
        <f t="shared" si="40"/>
        <v>0</v>
      </c>
      <c r="I114" s="473">
        <f t="shared" si="41"/>
        <v>0.96000000000000796</v>
      </c>
      <c r="J114" s="276">
        <f t="shared" si="42"/>
        <v>1.0431460674157307</v>
      </c>
      <c r="K114" s="489">
        <f t="shared" si="37"/>
        <v>21.03</v>
      </c>
      <c r="L114" s="430">
        <f t="shared" si="43"/>
        <v>2.1800000000000068</v>
      </c>
      <c r="M114" s="435">
        <f t="shared" si="44"/>
        <v>1.1036614360437473</v>
      </c>
    </row>
    <row r="115" spans="1:13" s="102" customFormat="1">
      <c r="A115" s="481" t="s">
        <v>26</v>
      </c>
      <c r="B115" s="262">
        <f t="shared" si="35"/>
        <v>15.299999999999997</v>
      </c>
      <c r="C115" s="379">
        <f t="shared" si="35"/>
        <v>15.299999999999997</v>
      </c>
      <c r="D115" s="380">
        <f t="shared" si="38"/>
        <v>0</v>
      </c>
      <c r="E115" s="381">
        <f t="shared" si="39"/>
        <v>1</v>
      </c>
      <c r="F115" s="262">
        <f t="shared" si="36"/>
        <v>14.599999999999994</v>
      </c>
      <c r="G115" s="263">
        <f t="shared" si="36"/>
        <v>14.599999999999994</v>
      </c>
      <c r="H115" s="256">
        <f t="shared" si="40"/>
        <v>0</v>
      </c>
      <c r="I115" s="473">
        <f t="shared" si="41"/>
        <v>0.70000000000000284</v>
      </c>
      <c r="J115" s="276">
        <f t="shared" si="42"/>
        <v>1.0479452054794522</v>
      </c>
      <c r="K115" s="489">
        <f t="shared" si="37"/>
        <v>13.700000000000003</v>
      </c>
      <c r="L115" s="430">
        <f t="shared" si="43"/>
        <v>1.5999999999999943</v>
      </c>
      <c r="M115" s="435">
        <f t="shared" si="44"/>
        <v>1.1167883211678828</v>
      </c>
    </row>
    <row r="116" spans="1:13" s="576" customFormat="1" ht="16.2" customHeight="1">
      <c r="A116" s="655" t="s">
        <v>102</v>
      </c>
      <c r="B116" s="585">
        <f>B107-B115</f>
        <v>27.38000000000001</v>
      </c>
      <c r="C116" s="596">
        <f>C107-C115</f>
        <v>27.38000000000001</v>
      </c>
      <c r="D116" s="586">
        <f t="shared" si="38"/>
        <v>0</v>
      </c>
      <c r="E116" s="578">
        <f t="shared" si="39"/>
        <v>1</v>
      </c>
      <c r="F116" s="597">
        <f>F107-F115</f>
        <v>26.060000000000031</v>
      </c>
      <c r="G116" s="588">
        <f>G107-G115</f>
        <v>26.010000000000019</v>
      </c>
      <c r="H116" s="590">
        <f t="shared" si="40"/>
        <v>5.0000000000011369E-2</v>
      </c>
      <c r="I116" s="598">
        <f t="shared" si="41"/>
        <v>1.319999999999979</v>
      </c>
      <c r="J116" s="591">
        <f t="shared" si="42"/>
        <v>1.0506523407521096</v>
      </c>
      <c r="K116" s="597">
        <f>K107-K115</f>
        <v>25.280000000000015</v>
      </c>
      <c r="L116" s="599">
        <f t="shared" si="43"/>
        <v>2.0999999999999943</v>
      </c>
      <c r="M116" s="583">
        <f t="shared" si="44"/>
        <v>1.0830696202531642</v>
      </c>
    </row>
    <row r="117" spans="1:13" s="593" customFormat="1" ht="16.2" customHeight="1">
      <c r="A117" s="656" t="s">
        <v>103</v>
      </c>
      <c r="B117" s="577">
        <f>B115/B107</f>
        <v>0.35848172446110577</v>
      </c>
      <c r="C117" s="600">
        <f>C115/C107</f>
        <v>0.35848172446110577</v>
      </c>
      <c r="D117" s="578">
        <f t="shared" si="38"/>
        <v>0</v>
      </c>
      <c r="E117" s="578">
        <f t="shared" si="39"/>
        <v>1</v>
      </c>
      <c r="F117" s="577">
        <f>F115/F107</f>
        <v>0.35907525823905523</v>
      </c>
      <c r="G117" s="579">
        <f>G115/G107</f>
        <v>0.35951736025609432</v>
      </c>
      <c r="H117" s="580">
        <f t="shared" si="40"/>
        <v>-4.4210201703909213E-4</v>
      </c>
      <c r="I117" s="579">
        <f t="shared" si="41"/>
        <v>-5.9353377794946205E-4</v>
      </c>
      <c r="J117" s="591">
        <f t="shared" si="42"/>
        <v>0.99834704908140925</v>
      </c>
      <c r="K117" s="577">
        <f>K115/K107</f>
        <v>0.35146228835300147</v>
      </c>
      <c r="L117" s="582">
        <f t="shared" si="43"/>
        <v>7.0194361081042933E-3</v>
      </c>
      <c r="M117" s="583">
        <f t="shared" si="44"/>
        <v>1.0199720890141537</v>
      </c>
    </row>
    <row r="118" spans="1:13" s="3" customFormat="1">
      <c r="A118" s="483" t="s">
        <v>55</v>
      </c>
      <c r="B118" s="264">
        <f t="shared" ref="B118:C120" si="45">B98-B78</f>
        <v>1.6399999999999988</v>
      </c>
      <c r="C118" s="385">
        <f t="shared" si="45"/>
        <v>1.6399999999999988</v>
      </c>
      <c r="D118" s="386">
        <f t="shared" si="38"/>
        <v>0</v>
      </c>
      <c r="E118" s="387">
        <f t="shared" si="39"/>
        <v>1</v>
      </c>
      <c r="F118" s="264">
        <f t="shared" ref="F118:G120" si="46">F98-F78</f>
        <v>1.6400000000000006</v>
      </c>
      <c r="G118" s="265">
        <f t="shared" si="46"/>
        <v>1.6400000000000006</v>
      </c>
      <c r="H118" s="196">
        <f t="shared" si="40"/>
        <v>0</v>
      </c>
      <c r="I118" s="477">
        <f t="shared" si="41"/>
        <v>-1.7763568394002505E-15</v>
      </c>
      <c r="J118" s="278">
        <f t="shared" si="42"/>
        <v>0.99999999999999889</v>
      </c>
      <c r="K118" s="491">
        <f>K98-K78</f>
        <v>1.629999999999999</v>
      </c>
      <c r="L118" s="433">
        <f t="shared" si="43"/>
        <v>9.9999999999997868E-3</v>
      </c>
      <c r="M118" s="437">
        <f t="shared" si="44"/>
        <v>1.0061349693251533</v>
      </c>
    </row>
    <row r="119" spans="1:13" s="3" customFormat="1">
      <c r="A119" s="483" t="s">
        <v>36</v>
      </c>
      <c r="B119" s="264">
        <f t="shared" si="45"/>
        <v>1.1599999999999997</v>
      </c>
      <c r="C119" s="385">
        <f t="shared" si="45"/>
        <v>1.1599999999999997</v>
      </c>
      <c r="D119" s="386">
        <f t="shared" si="38"/>
        <v>0</v>
      </c>
      <c r="E119" s="387">
        <f t="shared" si="39"/>
        <v>1</v>
      </c>
      <c r="F119" s="264">
        <f t="shared" si="46"/>
        <v>1.1600000000000001</v>
      </c>
      <c r="G119" s="265">
        <f t="shared" si="46"/>
        <v>1.1600000000000001</v>
      </c>
      <c r="H119" s="196">
        <f t="shared" si="40"/>
        <v>0</v>
      </c>
      <c r="I119" s="477">
        <f t="shared" si="41"/>
        <v>0</v>
      </c>
      <c r="J119" s="278">
        <f t="shared" si="42"/>
        <v>0.99999999999999967</v>
      </c>
      <c r="K119" s="491">
        <f>K99-K79</f>
        <v>1.1000000000000001</v>
      </c>
      <c r="L119" s="433">
        <f t="shared" si="43"/>
        <v>5.9999999999999609E-2</v>
      </c>
      <c r="M119" s="437">
        <f t="shared" si="44"/>
        <v>1.0545454545454542</v>
      </c>
    </row>
    <row r="120" spans="1:13" s="3" customFormat="1">
      <c r="A120" s="352" t="s">
        <v>37</v>
      </c>
      <c r="B120" s="269">
        <f t="shared" si="45"/>
        <v>4.0000000000000036E-2</v>
      </c>
      <c r="C120" s="388">
        <f t="shared" si="45"/>
        <v>4.0000000000000036E-2</v>
      </c>
      <c r="D120" s="389">
        <f t="shared" si="38"/>
        <v>0</v>
      </c>
      <c r="E120" s="390">
        <f t="shared" si="39"/>
        <v>1</v>
      </c>
      <c r="F120" s="269">
        <f t="shared" si="46"/>
        <v>4.0000000000000036E-2</v>
      </c>
      <c r="G120" s="270">
        <f t="shared" si="46"/>
        <v>4.0000000000000036E-2</v>
      </c>
      <c r="H120" s="200">
        <f t="shared" si="40"/>
        <v>0</v>
      </c>
      <c r="I120" s="478">
        <f t="shared" si="41"/>
        <v>0</v>
      </c>
      <c r="J120" s="272">
        <f t="shared" si="42"/>
        <v>1</v>
      </c>
      <c r="K120" s="492">
        <f>K100-K80</f>
        <v>2.9999999999999361E-2</v>
      </c>
      <c r="L120" s="434">
        <f t="shared" si="43"/>
        <v>1.0000000000000675E-2</v>
      </c>
      <c r="M120" s="438">
        <f t="shared" si="44"/>
        <v>1.333333333333363</v>
      </c>
    </row>
    <row r="121" spans="1:13" s="1" customFormat="1">
      <c r="A121" s="26"/>
      <c r="B121" s="124"/>
      <c r="C121" s="124"/>
      <c r="D121" s="124"/>
      <c r="E121" s="125"/>
      <c r="F121" s="125"/>
      <c r="G121" s="124"/>
      <c r="H121" s="126"/>
      <c r="I121" s="90"/>
      <c r="J121" s="125"/>
      <c r="K121" s="90"/>
      <c r="L121" s="89"/>
    </row>
    <row r="123" spans="1:13" ht="15.6">
      <c r="A123" s="2" t="s">
        <v>469</v>
      </c>
    </row>
    <row r="124" spans="1:13">
      <c r="A124" s="21"/>
      <c r="B124" s="21"/>
      <c r="C124" s="21"/>
      <c r="D124" s="21"/>
      <c r="E124" s="21"/>
      <c r="F124" s="21"/>
      <c r="G124" s="21"/>
      <c r="H124" s="21"/>
      <c r="I124" s="304"/>
      <c r="J124" s="306"/>
      <c r="K124" s="21"/>
      <c r="L124" s="21"/>
      <c r="M124" s="21"/>
    </row>
    <row r="125" spans="1:13" ht="57.6">
      <c r="A125" s="479" t="s">
        <v>68</v>
      </c>
      <c r="B125" s="334" t="s">
        <v>483</v>
      </c>
      <c r="C125" s="374" t="s">
        <v>511</v>
      </c>
      <c r="D125" s="375" t="s">
        <v>390</v>
      </c>
      <c r="E125" s="375" t="s">
        <v>391</v>
      </c>
      <c r="F125" s="336" t="s">
        <v>484</v>
      </c>
      <c r="G125" s="120" t="s">
        <v>512</v>
      </c>
      <c r="H125" s="255" t="s">
        <v>513</v>
      </c>
      <c r="I125" s="470" t="s">
        <v>268</v>
      </c>
      <c r="J125" s="307" t="s">
        <v>269</v>
      </c>
      <c r="K125" s="334" t="s">
        <v>225</v>
      </c>
      <c r="L125" s="391" t="s">
        <v>162</v>
      </c>
      <c r="M125" s="403" t="s">
        <v>163</v>
      </c>
    </row>
    <row r="126" spans="1:13">
      <c r="A126" s="480"/>
      <c r="B126" s="335" t="s">
        <v>16</v>
      </c>
      <c r="C126" s="20" t="s">
        <v>16</v>
      </c>
      <c r="D126" s="377" t="s">
        <v>16</v>
      </c>
      <c r="E126" s="377" t="s">
        <v>1</v>
      </c>
      <c r="F126" s="338" t="s">
        <v>16</v>
      </c>
      <c r="G126" s="27" t="s">
        <v>16</v>
      </c>
      <c r="H126" s="6" t="s">
        <v>16</v>
      </c>
      <c r="I126" s="471" t="s">
        <v>16</v>
      </c>
      <c r="J126" s="308" t="s">
        <v>1</v>
      </c>
      <c r="K126" s="335" t="s">
        <v>16</v>
      </c>
      <c r="L126" s="16" t="s">
        <v>16</v>
      </c>
      <c r="M126" s="404" t="s">
        <v>1</v>
      </c>
    </row>
    <row r="127" spans="1:13">
      <c r="A127" s="481" t="s">
        <v>17</v>
      </c>
      <c r="B127" s="108">
        <v>92.22</v>
      </c>
      <c r="C127" s="709">
        <v>88.81</v>
      </c>
      <c r="D127" s="380">
        <f>B127-C127</f>
        <v>3.4099999999999966</v>
      </c>
      <c r="E127" s="381">
        <f>B127/C127</f>
        <v>1.0383965769620538</v>
      </c>
      <c r="F127" s="280">
        <v>93.21</v>
      </c>
      <c r="G127" s="728">
        <v>90.14</v>
      </c>
      <c r="H127" s="286">
        <f>F127-G127</f>
        <v>3.0699999999999932</v>
      </c>
      <c r="I127" s="472">
        <f>B127-F127</f>
        <v>-0.98999999999999488</v>
      </c>
      <c r="J127" s="295">
        <f>B127/F127</f>
        <v>0.98937882201480531</v>
      </c>
      <c r="K127" s="109">
        <v>77.13</v>
      </c>
      <c r="L127" s="394">
        <f>B127-K127</f>
        <v>15.090000000000003</v>
      </c>
      <c r="M127" s="395">
        <f>B127/K127</f>
        <v>1.1956437183975108</v>
      </c>
    </row>
    <row r="128" spans="1:13">
      <c r="A128" s="481" t="s">
        <v>18</v>
      </c>
      <c r="B128" s="113">
        <v>13.48</v>
      </c>
      <c r="C128" s="711">
        <v>13.08</v>
      </c>
      <c r="D128" s="380">
        <f t="shared" ref="D128:D140" si="47">B128-C128</f>
        <v>0.40000000000000036</v>
      </c>
      <c r="E128" s="381">
        <f t="shared" ref="E128:E140" si="48">B128/C128</f>
        <v>1.0305810397553516</v>
      </c>
      <c r="F128" s="280">
        <v>12.26</v>
      </c>
      <c r="G128" s="729">
        <v>11.85</v>
      </c>
      <c r="H128" s="256">
        <f t="shared" ref="H128:H140" si="49">F128-G128</f>
        <v>0.41000000000000014</v>
      </c>
      <c r="I128" s="473">
        <f t="shared" ref="I128:I140" si="50">B128-F128</f>
        <v>1.2200000000000006</v>
      </c>
      <c r="J128" s="296">
        <f t="shared" ref="J128:J140" si="51">B128/F128</f>
        <v>1.0995106035889071</v>
      </c>
      <c r="K128" s="114">
        <v>5.35</v>
      </c>
      <c r="L128" s="396">
        <f t="shared" ref="L128:L140" si="52">B128-K128</f>
        <v>8.1300000000000008</v>
      </c>
      <c r="M128" s="397">
        <f t="shared" ref="M128:M140" si="53">B128/K128</f>
        <v>2.5196261682242995</v>
      </c>
    </row>
    <row r="129" spans="1:13">
      <c r="A129" s="482" t="s">
        <v>19</v>
      </c>
      <c r="B129" s="366">
        <v>78.739999999999995</v>
      </c>
      <c r="C129" s="713">
        <v>75.73</v>
      </c>
      <c r="D129" s="383">
        <f t="shared" si="47"/>
        <v>3.0099999999999909</v>
      </c>
      <c r="E129" s="384">
        <f t="shared" si="48"/>
        <v>1.0397464677142478</v>
      </c>
      <c r="F129" s="453">
        <v>80.95</v>
      </c>
      <c r="G129" s="730">
        <v>78.290000000000006</v>
      </c>
      <c r="H129" s="368">
        <f t="shared" si="49"/>
        <v>2.6599999999999966</v>
      </c>
      <c r="I129" s="474">
        <f t="shared" si="50"/>
        <v>-2.210000000000008</v>
      </c>
      <c r="J129" s="454">
        <f t="shared" si="51"/>
        <v>0.9726991970352068</v>
      </c>
      <c r="K129" s="426">
        <v>71.78</v>
      </c>
      <c r="L129" s="398">
        <f t="shared" si="52"/>
        <v>6.9599999999999937</v>
      </c>
      <c r="M129" s="399">
        <f t="shared" si="53"/>
        <v>1.096962942323767</v>
      </c>
    </row>
    <row r="130" spans="1:13">
      <c r="A130" s="481" t="s">
        <v>20</v>
      </c>
      <c r="B130" s="113">
        <v>55.81</v>
      </c>
      <c r="C130" s="711">
        <v>52.56</v>
      </c>
      <c r="D130" s="380">
        <f t="shared" si="47"/>
        <v>3.25</v>
      </c>
      <c r="E130" s="381">
        <f t="shared" si="48"/>
        <v>1.0618340943683409</v>
      </c>
      <c r="F130" s="280">
        <v>58.21</v>
      </c>
      <c r="G130" s="729">
        <v>55.31</v>
      </c>
      <c r="H130" s="256">
        <f t="shared" si="49"/>
        <v>2.8999999999999986</v>
      </c>
      <c r="I130" s="473">
        <f t="shared" si="50"/>
        <v>-2.3999999999999986</v>
      </c>
      <c r="J130" s="296">
        <f t="shared" si="51"/>
        <v>0.95876997079539605</v>
      </c>
      <c r="K130" s="114">
        <v>50.17</v>
      </c>
      <c r="L130" s="396">
        <f t="shared" si="52"/>
        <v>5.6400000000000006</v>
      </c>
      <c r="M130" s="397">
        <f t="shared" si="53"/>
        <v>1.1124177795495316</v>
      </c>
    </row>
    <row r="131" spans="1:13">
      <c r="A131" s="483" t="s">
        <v>21</v>
      </c>
      <c r="B131" s="99">
        <v>32.450000000000003</v>
      </c>
      <c r="C131" s="715">
        <v>30.85</v>
      </c>
      <c r="D131" s="386">
        <f t="shared" si="47"/>
        <v>1.6000000000000014</v>
      </c>
      <c r="E131" s="387">
        <f t="shared" si="48"/>
        <v>1.0518638573743924</v>
      </c>
      <c r="F131" s="281">
        <v>32.75</v>
      </c>
      <c r="G131" s="570">
        <v>31.65</v>
      </c>
      <c r="H131" s="100">
        <f t="shared" si="49"/>
        <v>1.1000000000000014</v>
      </c>
      <c r="I131" s="475">
        <f t="shared" si="50"/>
        <v>-0.29999999999999716</v>
      </c>
      <c r="J131" s="299">
        <f t="shared" si="51"/>
        <v>0.99083969465648869</v>
      </c>
      <c r="K131" s="105">
        <v>31.7</v>
      </c>
      <c r="L131" s="455">
        <f t="shared" si="52"/>
        <v>0.75000000000000355</v>
      </c>
      <c r="M131" s="456">
        <f t="shared" si="53"/>
        <v>1.0236593059936909</v>
      </c>
    </row>
    <row r="132" spans="1:13">
      <c r="A132" s="483" t="s">
        <v>25</v>
      </c>
      <c r="B132" s="99">
        <v>23.05</v>
      </c>
      <c r="C132" s="715">
        <v>21.4</v>
      </c>
      <c r="D132" s="386">
        <f t="shared" si="47"/>
        <v>1.6500000000000021</v>
      </c>
      <c r="E132" s="387">
        <f t="shared" si="48"/>
        <v>1.0771028037383179</v>
      </c>
      <c r="F132" s="281">
        <v>25</v>
      </c>
      <c r="G132" s="570">
        <v>23.2</v>
      </c>
      <c r="H132" s="100">
        <f t="shared" si="49"/>
        <v>1.8000000000000007</v>
      </c>
      <c r="I132" s="475">
        <f t="shared" si="50"/>
        <v>-1.9499999999999993</v>
      </c>
      <c r="J132" s="299">
        <f t="shared" si="51"/>
        <v>0.92200000000000004</v>
      </c>
      <c r="K132" s="105">
        <v>18.2</v>
      </c>
      <c r="L132" s="455">
        <f t="shared" si="52"/>
        <v>4.8500000000000014</v>
      </c>
      <c r="M132" s="456">
        <f t="shared" si="53"/>
        <v>1.2664835164835166</v>
      </c>
    </row>
    <row r="133" spans="1:13">
      <c r="A133" s="352" t="s">
        <v>47</v>
      </c>
      <c r="B133" s="81">
        <v>0.24</v>
      </c>
      <c r="C133" s="717">
        <v>0.24</v>
      </c>
      <c r="D133" s="389">
        <f t="shared" si="47"/>
        <v>0</v>
      </c>
      <c r="E133" s="390">
        <f t="shared" si="48"/>
        <v>1</v>
      </c>
      <c r="F133" s="282">
        <v>0.34</v>
      </c>
      <c r="G133" s="731">
        <v>0.34</v>
      </c>
      <c r="H133" s="69">
        <f t="shared" si="49"/>
        <v>0</v>
      </c>
      <c r="I133" s="476">
        <f t="shared" si="50"/>
        <v>-0.10000000000000003</v>
      </c>
      <c r="J133" s="300">
        <f t="shared" si="51"/>
        <v>0.70588235294117641</v>
      </c>
      <c r="K133" s="106">
        <v>0.27</v>
      </c>
      <c r="L133" s="250">
        <f t="shared" si="52"/>
        <v>-3.0000000000000027E-2</v>
      </c>
      <c r="M133" s="457">
        <f t="shared" si="53"/>
        <v>0.88888888888888884</v>
      </c>
    </row>
    <row r="134" spans="1:13">
      <c r="A134" s="481" t="s">
        <v>24</v>
      </c>
      <c r="B134" s="113">
        <v>19.559999999999999</v>
      </c>
      <c r="C134" s="711">
        <v>19.559999999999999</v>
      </c>
      <c r="D134" s="380">
        <f t="shared" si="47"/>
        <v>0</v>
      </c>
      <c r="E134" s="381">
        <f t="shared" si="48"/>
        <v>1</v>
      </c>
      <c r="F134" s="280">
        <v>19.71</v>
      </c>
      <c r="G134" s="729">
        <v>19.71</v>
      </c>
      <c r="H134" s="256">
        <f t="shared" si="49"/>
        <v>0</v>
      </c>
      <c r="I134" s="473">
        <f t="shared" si="50"/>
        <v>-0.15000000000000213</v>
      </c>
      <c r="J134" s="296">
        <f t="shared" si="51"/>
        <v>0.99238964992389644</v>
      </c>
      <c r="K134" s="114">
        <v>19.28</v>
      </c>
      <c r="L134" s="396">
        <f t="shared" si="52"/>
        <v>0.27999999999999758</v>
      </c>
      <c r="M134" s="397">
        <f t="shared" si="53"/>
        <v>1.0145228215767634</v>
      </c>
    </row>
    <row r="135" spans="1:13" s="102" customFormat="1">
      <c r="A135" s="481" t="s">
        <v>26</v>
      </c>
      <c r="B135" s="113">
        <v>17.41</v>
      </c>
      <c r="C135" s="711">
        <v>17.41</v>
      </c>
      <c r="D135" s="380">
        <f t="shared" si="47"/>
        <v>0</v>
      </c>
      <c r="E135" s="381">
        <f t="shared" si="48"/>
        <v>1</v>
      </c>
      <c r="F135" s="280">
        <v>17.559999999999999</v>
      </c>
      <c r="G135" s="729">
        <v>17.559999999999999</v>
      </c>
      <c r="H135" s="256">
        <f t="shared" si="49"/>
        <v>0</v>
      </c>
      <c r="I135" s="473">
        <f t="shared" si="50"/>
        <v>-0.14999999999999858</v>
      </c>
      <c r="J135" s="296">
        <f t="shared" si="51"/>
        <v>0.99145785876993175</v>
      </c>
      <c r="K135" s="114">
        <v>16.91</v>
      </c>
      <c r="L135" s="396">
        <f t="shared" si="52"/>
        <v>0.5</v>
      </c>
      <c r="M135" s="397">
        <f t="shared" si="53"/>
        <v>1.0295683027794205</v>
      </c>
    </row>
    <row r="136" spans="1:13" s="576" customFormat="1" ht="16.2" customHeight="1">
      <c r="A136" s="655" t="s">
        <v>102</v>
      </c>
      <c r="B136" s="585">
        <f>B127-B135</f>
        <v>74.81</v>
      </c>
      <c r="C136" s="719">
        <v>71.400000000000006</v>
      </c>
      <c r="D136" s="586">
        <f t="shared" si="47"/>
        <v>3.4099999999999966</v>
      </c>
      <c r="E136" s="578">
        <f t="shared" si="48"/>
        <v>1.0477591036414566</v>
      </c>
      <c r="F136" s="597">
        <f>F127-F135</f>
        <v>75.649999999999991</v>
      </c>
      <c r="G136" s="732">
        <v>72.58</v>
      </c>
      <c r="H136" s="590">
        <f t="shared" si="49"/>
        <v>3.0699999999999932</v>
      </c>
      <c r="I136" s="598">
        <f t="shared" si="50"/>
        <v>-0.8399999999999892</v>
      </c>
      <c r="J136" s="591">
        <f t="shared" si="51"/>
        <v>0.98889623265036364</v>
      </c>
      <c r="K136" s="597">
        <f>K127-K135</f>
        <v>60.22</v>
      </c>
      <c r="L136" s="599">
        <f t="shared" si="52"/>
        <v>14.590000000000003</v>
      </c>
      <c r="M136" s="583">
        <f t="shared" si="53"/>
        <v>1.2422783128528729</v>
      </c>
    </row>
    <row r="137" spans="1:13" s="593" customFormat="1" ht="16.2" customHeight="1">
      <c r="A137" s="656" t="s">
        <v>103</v>
      </c>
      <c r="B137" s="577">
        <f>B135/B127</f>
        <v>0.18878768163088266</v>
      </c>
      <c r="C137" s="721">
        <v>0.19603648237811058</v>
      </c>
      <c r="D137" s="578">
        <f t="shared" si="47"/>
        <v>-7.2488007472279181E-3</v>
      </c>
      <c r="E137" s="578">
        <f t="shared" si="48"/>
        <v>0.96302320537844277</v>
      </c>
      <c r="F137" s="577">
        <f>F135/F127</f>
        <v>0.18839180345456497</v>
      </c>
      <c r="G137" s="579">
        <v>0.19480807632571553</v>
      </c>
      <c r="H137" s="580">
        <f t="shared" si="49"/>
        <v>-6.416272871150569E-3</v>
      </c>
      <c r="I137" s="579">
        <f t="shared" si="50"/>
        <v>3.9587817631769884E-4</v>
      </c>
      <c r="J137" s="591">
        <f t="shared" si="51"/>
        <v>1.0021013556272536</v>
      </c>
      <c r="K137" s="577">
        <f>K135/K127</f>
        <v>0.21924024374432777</v>
      </c>
      <c r="L137" s="582">
        <f t="shared" si="52"/>
        <v>-3.0452562113445103E-2</v>
      </c>
      <c r="M137" s="583">
        <f t="shared" si="53"/>
        <v>0.86109957919514957</v>
      </c>
    </row>
    <row r="138" spans="1:13">
      <c r="A138" s="483" t="s">
        <v>55</v>
      </c>
      <c r="B138" s="99">
        <v>1.03</v>
      </c>
      <c r="C138" s="715">
        <v>1.03</v>
      </c>
      <c r="D138" s="386">
        <f t="shared" si="47"/>
        <v>0</v>
      </c>
      <c r="E138" s="387">
        <f t="shared" si="48"/>
        <v>1</v>
      </c>
      <c r="F138" s="281">
        <v>1.02</v>
      </c>
      <c r="G138" s="570">
        <v>1.02</v>
      </c>
      <c r="H138" s="100">
        <f t="shared" si="49"/>
        <v>0</v>
      </c>
      <c r="I138" s="475">
        <f t="shared" si="50"/>
        <v>1.0000000000000009E-2</v>
      </c>
      <c r="J138" s="299">
        <f t="shared" si="51"/>
        <v>1.0098039215686274</v>
      </c>
      <c r="K138" s="105">
        <v>1.03</v>
      </c>
      <c r="L138" s="455">
        <f t="shared" si="52"/>
        <v>0</v>
      </c>
      <c r="M138" s="456">
        <f t="shared" si="53"/>
        <v>1</v>
      </c>
    </row>
    <row r="139" spans="1:13">
      <c r="A139" s="483" t="s">
        <v>36</v>
      </c>
      <c r="B139" s="99">
        <v>0.28999999999999998</v>
      </c>
      <c r="C139" s="715">
        <v>0.28999999999999998</v>
      </c>
      <c r="D139" s="386">
        <f t="shared" si="47"/>
        <v>0</v>
      </c>
      <c r="E139" s="387">
        <f t="shared" si="48"/>
        <v>1</v>
      </c>
      <c r="F139" s="281">
        <v>0.24</v>
      </c>
      <c r="G139" s="570">
        <v>0.24</v>
      </c>
      <c r="H139" s="100">
        <f t="shared" si="49"/>
        <v>0</v>
      </c>
      <c r="I139" s="475">
        <f t="shared" si="50"/>
        <v>4.9999999999999989E-2</v>
      </c>
      <c r="J139" s="299">
        <f t="shared" si="51"/>
        <v>1.2083333333333333</v>
      </c>
      <c r="K139" s="105">
        <v>0.26</v>
      </c>
      <c r="L139" s="455">
        <f t="shared" si="52"/>
        <v>2.9999999999999971E-2</v>
      </c>
      <c r="M139" s="456">
        <f t="shared" si="53"/>
        <v>1.1153846153846152</v>
      </c>
    </row>
    <row r="140" spans="1:13">
      <c r="A140" s="352" t="s">
        <v>37</v>
      </c>
      <c r="B140" s="81">
        <v>0.09</v>
      </c>
      <c r="C140" s="717">
        <v>0.09</v>
      </c>
      <c r="D140" s="389">
        <f t="shared" si="47"/>
        <v>0</v>
      </c>
      <c r="E140" s="390">
        <f t="shared" si="48"/>
        <v>1</v>
      </c>
      <c r="F140" s="282">
        <v>0.12</v>
      </c>
      <c r="G140" s="731">
        <v>0.12</v>
      </c>
      <c r="H140" s="69">
        <f t="shared" si="49"/>
        <v>0</v>
      </c>
      <c r="I140" s="476">
        <f t="shared" si="50"/>
        <v>-0.03</v>
      </c>
      <c r="J140" s="300">
        <f t="shared" si="51"/>
        <v>0.75</v>
      </c>
      <c r="K140" s="106">
        <v>0.1</v>
      </c>
      <c r="L140" s="250">
        <f t="shared" si="52"/>
        <v>-1.0000000000000009E-2</v>
      </c>
      <c r="M140" s="457">
        <f t="shared" si="53"/>
        <v>0.89999999999999991</v>
      </c>
    </row>
    <row r="142" spans="1:13" hidden="1"/>
    <row r="143" spans="1:13" ht="15.6">
      <c r="A143" s="2" t="s">
        <v>470</v>
      </c>
    </row>
    <row r="144" spans="1:13">
      <c r="A144" s="21"/>
      <c r="B144" s="21"/>
      <c r="C144" s="21"/>
      <c r="D144" s="21"/>
      <c r="E144" s="21"/>
      <c r="F144" s="21"/>
      <c r="G144" s="21"/>
      <c r="H144" s="21"/>
      <c r="I144" s="304"/>
      <c r="J144" s="306"/>
      <c r="K144" s="21"/>
      <c r="L144" s="21"/>
    </row>
    <row r="145" spans="1:13" ht="57.6">
      <c r="A145" s="479" t="s">
        <v>76</v>
      </c>
      <c r="B145" s="334" t="s">
        <v>485</v>
      </c>
      <c r="C145" s="374" t="s">
        <v>514</v>
      </c>
      <c r="D145" s="375" t="s">
        <v>452</v>
      </c>
      <c r="E145" s="375" t="s">
        <v>453</v>
      </c>
      <c r="F145" s="336" t="s">
        <v>486</v>
      </c>
      <c r="G145" s="120" t="s">
        <v>515</v>
      </c>
      <c r="H145" s="255" t="s">
        <v>516</v>
      </c>
      <c r="I145" s="470" t="s">
        <v>410</v>
      </c>
      <c r="J145" s="307" t="s">
        <v>411</v>
      </c>
      <c r="K145" s="334" t="s">
        <v>226</v>
      </c>
      <c r="L145" s="461" t="s">
        <v>227</v>
      </c>
      <c r="M145" s="403" t="s">
        <v>228</v>
      </c>
    </row>
    <row r="146" spans="1:13">
      <c r="A146" s="480"/>
      <c r="B146" s="335" t="s">
        <v>1</v>
      </c>
      <c r="C146" s="20" t="s">
        <v>1</v>
      </c>
      <c r="D146" s="377" t="s">
        <v>1</v>
      </c>
      <c r="E146" s="378" t="s">
        <v>1</v>
      </c>
      <c r="F146" s="337" t="s">
        <v>1</v>
      </c>
      <c r="G146" s="27" t="s">
        <v>1</v>
      </c>
      <c r="H146" s="6" t="s">
        <v>1</v>
      </c>
      <c r="I146" s="471" t="s">
        <v>1</v>
      </c>
      <c r="J146" s="308" t="s">
        <v>1</v>
      </c>
      <c r="K146" s="335" t="s">
        <v>1</v>
      </c>
      <c r="L146" s="16" t="s">
        <v>1</v>
      </c>
      <c r="M146" s="462" t="s">
        <v>1</v>
      </c>
    </row>
    <row r="147" spans="1:13">
      <c r="A147" s="481" t="s">
        <v>17</v>
      </c>
      <c r="B147" s="446">
        <f>B127/(B87)</f>
        <v>0.26791784085296766</v>
      </c>
      <c r="C147" s="460">
        <f>C127/(C87)</f>
        <v>0.25801109787629645</v>
      </c>
      <c r="D147" s="460">
        <f>B147-C147</f>
        <v>9.9067429766712123E-3</v>
      </c>
      <c r="E147" s="460">
        <f>B147/C147</f>
        <v>1.0383965769620538</v>
      </c>
      <c r="F147" s="446">
        <f>F127/(F87)</f>
        <v>0.28140566977628834</v>
      </c>
      <c r="G147" s="274">
        <f>G127/(G87)</f>
        <v>0.27208789881976514</v>
      </c>
      <c r="H147" s="287">
        <f>F147-G147</f>
        <v>9.317770956523197E-3</v>
      </c>
      <c r="I147" s="317">
        <f>B147-F147</f>
        <v>-1.3487828923320677E-2</v>
      </c>
      <c r="J147" s="287">
        <f>B147/F147</f>
        <v>0.95206980394516139</v>
      </c>
      <c r="K147" s="487">
        <f>K127/(K87)</f>
        <v>0.24541028985968369</v>
      </c>
      <c r="L147" s="463">
        <f>B147-K147</f>
        <v>2.250755099328397E-2</v>
      </c>
      <c r="M147" s="464">
        <f>B147/K147</f>
        <v>1.091713966053147</v>
      </c>
    </row>
    <row r="148" spans="1:13">
      <c r="A148" s="481" t="s">
        <v>18</v>
      </c>
      <c r="B148" s="447">
        <f t="shared" ref="B148:C155" si="54">B128/(B88+B28)</f>
        <v>0.11695297588061775</v>
      </c>
      <c r="C148" s="381">
        <f t="shared" si="54"/>
        <v>0.11348256116605936</v>
      </c>
      <c r="D148" s="381">
        <f t="shared" ref="D148:D159" si="55">B148-C148</f>
        <v>3.4704147145583897E-3</v>
      </c>
      <c r="E148" s="381">
        <f t="shared" ref="E148:E159" si="56">B148/C148</f>
        <v>1.0305810397553516</v>
      </c>
      <c r="F148" s="447">
        <f t="shared" ref="F148:G155" si="57">F128/(F88+F28)</f>
        <v>0.11047035501892234</v>
      </c>
      <c r="G148" s="275">
        <f t="shared" si="57"/>
        <v>0.10638297872340426</v>
      </c>
      <c r="H148" s="284">
        <f t="shared" ref="H148:H159" si="58">F148-G148</f>
        <v>4.0873762955180859E-3</v>
      </c>
      <c r="I148" s="318">
        <f t="shared" ref="I148:I159" si="59">B148-F148</f>
        <v>6.482620861695404E-3</v>
      </c>
      <c r="J148" s="276">
        <f t="shared" ref="J148:J159" si="60">B148/F148</f>
        <v>1.0586819953695723</v>
      </c>
      <c r="K148" s="449">
        <f t="shared" ref="K148:K155" si="61">K128/(K88+K28)</f>
        <v>4.9846268517655827E-2</v>
      </c>
      <c r="L148" s="465">
        <f t="shared" ref="L148:L159" si="62">B148-K148</f>
        <v>6.7106707362961926E-2</v>
      </c>
      <c r="M148" s="435">
        <f t="shared" ref="M148:M159" si="63">B148/K148</f>
        <v>2.3462734394891034</v>
      </c>
    </row>
    <row r="149" spans="1:13">
      <c r="A149" s="482" t="s">
        <v>19</v>
      </c>
      <c r="B149" s="448">
        <f t="shared" si="54"/>
        <v>0.20829585736204431</v>
      </c>
      <c r="C149" s="384">
        <f t="shared" si="54"/>
        <v>0.20006868857656132</v>
      </c>
      <c r="D149" s="384">
        <f t="shared" si="55"/>
        <v>8.2271687854829911E-3</v>
      </c>
      <c r="E149" s="384">
        <f t="shared" si="56"/>
        <v>1.0411217209650208</v>
      </c>
      <c r="F149" s="448">
        <f t="shared" si="57"/>
        <v>0.22187200219268191</v>
      </c>
      <c r="G149" s="427">
        <f t="shared" si="57"/>
        <v>0.21479327279212052</v>
      </c>
      <c r="H149" s="369">
        <f t="shared" si="58"/>
        <v>7.0787294005613954E-3</v>
      </c>
      <c r="I149" s="439">
        <f t="shared" si="59"/>
        <v>-1.3576144830637599E-2</v>
      </c>
      <c r="J149" s="422">
        <f t="shared" si="60"/>
        <v>0.93881091486771928</v>
      </c>
      <c r="K149" s="450">
        <f t="shared" si="61"/>
        <v>0.21162804410637423</v>
      </c>
      <c r="L149" s="466">
        <f t="shared" si="62"/>
        <v>-3.332186744329918E-3</v>
      </c>
      <c r="M149" s="436">
        <f t="shared" si="63"/>
        <v>0.98425451239980744</v>
      </c>
    </row>
    <row r="150" spans="1:13">
      <c r="A150" s="481" t="s">
        <v>20</v>
      </c>
      <c r="B150" s="447">
        <f t="shared" si="54"/>
        <v>0.30959116880235205</v>
      </c>
      <c r="C150" s="381">
        <f t="shared" si="54"/>
        <v>0.29075620954804454</v>
      </c>
      <c r="D150" s="381">
        <f t="shared" si="55"/>
        <v>1.8834959254307504E-2</v>
      </c>
      <c r="E150" s="381">
        <f t="shared" si="56"/>
        <v>1.0647792158371607</v>
      </c>
      <c r="F150" s="447">
        <f t="shared" si="57"/>
        <v>0.32523186948262378</v>
      </c>
      <c r="G150" s="275">
        <f t="shared" si="57"/>
        <v>0.3094611984557713</v>
      </c>
      <c r="H150" s="284">
        <f t="shared" si="58"/>
        <v>1.5770671026852479E-2</v>
      </c>
      <c r="I150" s="318">
        <f t="shared" si="59"/>
        <v>-1.5640700680271735E-2</v>
      </c>
      <c r="J150" s="276">
        <f t="shared" si="60"/>
        <v>0.9519090773448714</v>
      </c>
      <c r="K150" s="449">
        <f t="shared" si="61"/>
        <v>0.30162929116815973</v>
      </c>
      <c r="L150" s="465">
        <f t="shared" si="62"/>
        <v>7.9618776341923159E-3</v>
      </c>
      <c r="M150" s="435">
        <f t="shared" si="63"/>
        <v>1.0263962349391111</v>
      </c>
    </row>
    <row r="151" spans="1:13" s="3" customFormat="1">
      <c r="A151" s="483" t="s">
        <v>21</v>
      </c>
      <c r="B151" s="485">
        <f t="shared" si="54"/>
        <v>0.2403703703703704</v>
      </c>
      <c r="C151" s="387">
        <f t="shared" si="54"/>
        <v>0.52288135593220342</v>
      </c>
      <c r="D151" s="387">
        <f t="shared" si="55"/>
        <v>-0.28251098556183302</v>
      </c>
      <c r="E151" s="387">
        <f t="shared" si="56"/>
        <v>0.45970346359325293</v>
      </c>
      <c r="F151" s="485">
        <f t="shared" si="57"/>
        <v>0.5651423641069887</v>
      </c>
      <c r="G151" s="277">
        <f t="shared" si="57"/>
        <v>0.54334763948497855</v>
      </c>
      <c r="H151" s="289">
        <f t="shared" si="58"/>
        <v>2.1794724622010153E-2</v>
      </c>
      <c r="I151" s="319">
        <f t="shared" si="59"/>
        <v>-0.3247719937366183</v>
      </c>
      <c r="J151" s="278">
        <f t="shared" si="60"/>
        <v>0.42532711337291501</v>
      </c>
      <c r="K151" s="451">
        <f t="shared" si="61"/>
        <v>0.55149617258176753</v>
      </c>
      <c r="L151" s="467">
        <f t="shared" si="62"/>
        <v>-0.31112580221139713</v>
      </c>
      <c r="M151" s="437">
        <f t="shared" si="63"/>
        <v>0.43585138450753602</v>
      </c>
    </row>
    <row r="152" spans="1:13" s="3" customFormat="1">
      <c r="A152" s="483" t="s">
        <v>25</v>
      </c>
      <c r="B152" s="485">
        <f t="shared" si="54"/>
        <v>0.21108058608058608</v>
      </c>
      <c r="C152" s="387">
        <f t="shared" si="54"/>
        <v>0.19597069597069594</v>
      </c>
      <c r="D152" s="387">
        <f t="shared" si="55"/>
        <v>1.5109890109890139E-2</v>
      </c>
      <c r="E152" s="387">
        <f t="shared" si="56"/>
        <v>1.0771028037383179</v>
      </c>
      <c r="F152" s="485">
        <f t="shared" si="57"/>
        <v>0.23255813953488372</v>
      </c>
      <c r="G152" s="277">
        <f t="shared" si="57"/>
        <v>0.21692379616643293</v>
      </c>
      <c r="H152" s="289">
        <f t="shared" si="58"/>
        <v>1.5634343368450793E-2</v>
      </c>
      <c r="I152" s="319">
        <f t="shared" si="59"/>
        <v>-2.1477553454297638E-2</v>
      </c>
      <c r="J152" s="278">
        <f t="shared" si="60"/>
        <v>0.90764652014652014</v>
      </c>
      <c r="K152" s="451">
        <f t="shared" si="61"/>
        <v>0.18641810918774968</v>
      </c>
      <c r="L152" s="467">
        <f t="shared" si="62"/>
        <v>2.4662476892836405E-2</v>
      </c>
      <c r="M152" s="437">
        <f t="shared" si="63"/>
        <v>1.1322965724751439</v>
      </c>
    </row>
    <row r="153" spans="1:13" s="3" customFormat="1">
      <c r="A153" s="352" t="s">
        <v>47</v>
      </c>
      <c r="B153" s="486">
        <f t="shared" si="54"/>
        <v>2.5263157894736842E-2</v>
      </c>
      <c r="C153" s="390">
        <f t="shared" si="54"/>
        <v>2.5263157894736842E-2</v>
      </c>
      <c r="D153" s="390">
        <f t="shared" si="55"/>
        <v>0</v>
      </c>
      <c r="E153" s="390">
        <f t="shared" si="56"/>
        <v>1</v>
      </c>
      <c r="F153" s="486">
        <f t="shared" si="57"/>
        <v>3.3203125E-2</v>
      </c>
      <c r="G153" s="279">
        <f t="shared" si="57"/>
        <v>3.3203125E-2</v>
      </c>
      <c r="H153" s="293">
        <f t="shared" si="58"/>
        <v>0</v>
      </c>
      <c r="I153" s="320">
        <f t="shared" si="59"/>
        <v>-7.9399671052631585E-3</v>
      </c>
      <c r="J153" s="272">
        <f t="shared" si="60"/>
        <v>0.76086687306501544</v>
      </c>
      <c r="K153" s="452">
        <f t="shared" si="61"/>
        <v>3.0154121063211973E-2</v>
      </c>
      <c r="L153" s="468">
        <f t="shared" si="62"/>
        <v>-4.8909631684751313E-3</v>
      </c>
      <c r="M153" s="438">
        <f t="shared" si="63"/>
        <v>0.83780116959064321</v>
      </c>
    </row>
    <row r="154" spans="1:13">
      <c r="A154" s="481" t="s">
        <v>24</v>
      </c>
      <c r="B154" s="447">
        <f t="shared" si="54"/>
        <v>0.13754307010758735</v>
      </c>
      <c r="C154" s="381">
        <f t="shared" si="54"/>
        <v>0.13754307010758735</v>
      </c>
      <c r="D154" s="381">
        <f t="shared" si="55"/>
        <v>0</v>
      </c>
      <c r="E154" s="381">
        <f t="shared" si="56"/>
        <v>1</v>
      </c>
      <c r="F154" s="447">
        <f t="shared" si="57"/>
        <v>0.14566550883157195</v>
      </c>
      <c r="G154" s="275">
        <f t="shared" si="57"/>
        <v>0.14566550883157195</v>
      </c>
      <c r="H154" s="284">
        <f t="shared" si="58"/>
        <v>0</v>
      </c>
      <c r="I154" s="318">
        <f t="shared" si="59"/>
        <v>-8.1224387239846041E-3</v>
      </c>
      <c r="J154" s="276">
        <f t="shared" si="60"/>
        <v>0.94423910787710008</v>
      </c>
      <c r="K154" s="449">
        <f t="shared" si="61"/>
        <v>0.15034310667498441</v>
      </c>
      <c r="L154" s="465">
        <f t="shared" si="62"/>
        <v>-1.2800036567397061E-2</v>
      </c>
      <c r="M154" s="435">
        <f t="shared" si="63"/>
        <v>0.91486116756208513</v>
      </c>
    </row>
    <row r="155" spans="1:13" s="102" customFormat="1">
      <c r="A155" s="481" t="s">
        <v>26</v>
      </c>
      <c r="B155" s="447">
        <f t="shared" si="54"/>
        <v>0.16278634876110332</v>
      </c>
      <c r="C155" s="381">
        <f t="shared" si="54"/>
        <v>0.16278634876110332</v>
      </c>
      <c r="D155" s="381">
        <f t="shared" si="55"/>
        <v>0</v>
      </c>
      <c r="E155" s="381">
        <f t="shared" si="56"/>
        <v>1</v>
      </c>
      <c r="F155" s="447">
        <f t="shared" si="57"/>
        <v>0.17343209876543209</v>
      </c>
      <c r="G155" s="275">
        <f t="shared" si="57"/>
        <v>0.17343209876543209</v>
      </c>
      <c r="H155" s="284">
        <f t="shared" si="58"/>
        <v>0</v>
      </c>
      <c r="I155" s="318">
        <f t="shared" si="59"/>
        <v>-1.0645750004328769E-2</v>
      </c>
      <c r="J155" s="276">
        <f t="shared" si="60"/>
        <v>0.93861718747504053</v>
      </c>
      <c r="K155" s="449">
        <f t="shared" si="61"/>
        <v>0.17779413310903164</v>
      </c>
      <c r="L155" s="465">
        <f t="shared" si="62"/>
        <v>-1.5007784347928321E-2</v>
      </c>
      <c r="M155" s="435">
        <f t="shared" si="63"/>
        <v>0.91558897875035705</v>
      </c>
    </row>
    <row r="156" spans="1:13" s="576" customFormat="1">
      <c r="A156" s="576" t="s">
        <v>99</v>
      </c>
      <c r="B156" s="577">
        <f>(B127-B135)/(B87-B95)</f>
        <v>0.31510888336632836</v>
      </c>
      <c r="C156" s="578">
        <f>(C127-C135)/(C87-C95)</f>
        <v>0.30074554568046846</v>
      </c>
      <c r="D156" s="578">
        <f t="shared" si="55"/>
        <v>1.43633376858599E-2</v>
      </c>
      <c r="E156" s="578">
        <f t="shared" si="56"/>
        <v>1.0477591036414566</v>
      </c>
      <c r="F156" s="577">
        <f>(F127-F135)/(F87-F95)</f>
        <v>0.32872724112458168</v>
      </c>
      <c r="G156" s="579">
        <f>(G127-G135)/(G87-G95)</f>
        <v>0.31530474825144439</v>
      </c>
      <c r="H156" s="580">
        <f>F156-G156</f>
        <v>1.3422492873137293E-2</v>
      </c>
      <c r="I156" s="579">
        <f>B156-F156</f>
        <v>-1.3618357758253319E-2</v>
      </c>
      <c r="J156" s="580">
        <f>B156/F156</f>
        <v>0.95857246965093412</v>
      </c>
      <c r="K156" s="577">
        <f>(K127-K135)/(K87-K95)</f>
        <v>0.27461352546855761</v>
      </c>
      <c r="L156" s="582">
        <f>B156-K156</f>
        <v>4.0495357897770756E-2</v>
      </c>
      <c r="M156" s="583">
        <f>B156/K156</f>
        <v>1.1474630859083719</v>
      </c>
    </row>
    <row r="157" spans="1:13" s="3" customFormat="1">
      <c r="A157" s="483" t="s">
        <v>55</v>
      </c>
      <c r="B157" s="485">
        <f t="shared" ref="B157:C159" si="64">B138/(B98+B38)</f>
        <v>5.9059633027522943E-2</v>
      </c>
      <c r="C157" s="387">
        <f t="shared" si="64"/>
        <v>5.9059633027522943E-2</v>
      </c>
      <c r="D157" s="387">
        <f t="shared" si="55"/>
        <v>0</v>
      </c>
      <c r="E157" s="387">
        <f t="shared" si="56"/>
        <v>1</v>
      </c>
      <c r="F157" s="485">
        <f t="shared" ref="F157:G159" si="65">F138/(F98+F38)</f>
        <v>5.9859154929577468E-2</v>
      </c>
      <c r="G157" s="277">
        <f t="shared" si="65"/>
        <v>5.9859154929577468E-2</v>
      </c>
      <c r="H157" s="289">
        <f t="shared" si="58"/>
        <v>0</v>
      </c>
      <c r="I157" s="319">
        <f t="shared" si="59"/>
        <v>-7.9952190205452578E-4</v>
      </c>
      <c r="J157" s="278">
        <f t="shared" si="60"/>
        <v>0.98664328116567734</v>
      </c>
      <c r="K157" s="451">
        <f>K138/(K98+K38)</f>
        <v>6.069534472598704E-2</v>
      </c>
      <c r="L157" s="467">
        <f t="shared" si="62"/>
        <v>-1.6357116984640971E-3</v>
      </c>
      <c r="M157" s="437">
        <f t="shared" si="63"/>
        <v>0.97305045871559637</v>
      </c>
    </row>
    <row r="158" spans="1:13" s="3" customFormat="1">
      <c r="A158" s="483" t="s">
        <v>36</v>
      </c>
      <c r="B158" s="485">
        <f t="shared" si="64"/>
        <v>8.2621082621082614E-2</v>
      </c>
      <c r="C158" s="387">
        <f t="shared" si="64"/>
        <v>8.2621082621082614E-2</v>
      </c>
      <c r="D158" s="387">
        <f t="shared" si="55"/>
        <v>0</v>
      </c>
      <c r="E158" s="387">
        <f t="shared" si="56"/>
        <v>1</v>
      </c>
      <c r="F158" s="485">
        <f t="shared" si="65"/>
        <v>6.9364161849710976E-2</v>
      </c>
      <c r="G158" s="277">
        <f t="shared" si="65"/>
        <v>6.9364161849710976E-2</v>
      </c>
      <c r="H158" s="289">
        <f t="shared" si="58"/>
        <v>0</v>
      </c>
      <c r="I158" s="319">
        <f t="shared" si="59"/>
        <v>1.3256920771371639E-2</v>
      </c>
      <c r="J158" s="278">
        <f t="shared" si="60"/>
        <v>1.1911206077872745</v>
      </c>
      <c r="K158" s="451">
        <f>K139/(K99+K39)</f>
        <v>7.6923076923076927E-2</v>
      </c>
      <c r="L158" s="467">
        <f t="shared" si="62"/>
        <v>5.698005698005687E-3</v>
      </c>
      <c r="M158" s="437">
        <f t="shared" si="63"/>
        <v>1.074074074074074</v>
      </c>
    </row>
    <row r="159" spans="1:13" s="3" customFormat="1">
      <c r="A159" s="352" t="s">
        <v>37</v>
      </c>
      <c r="B159" s="486">
        <f t="shared" si="64"/>
        <v>1.8907563025210083E-2</v>
      </c>
      <c r="C159" s="390">
        <f t="shared" si="64"/>
        <v>1.8907563025210083E-2</v>
      </c>
      <c r="D159" s="390">
        <f t="shared" si="55"/>
        <v>0</v>
      </c>
      <c r="E159" s="390">
        <f t="shared" si="56"/>
        <v>1</v>
      </c>
      <c r="F159" s="486">
        <f t="shared" si="65"/>
        <v>2.5586353944562896E-2</v>
      </c>
      <c r="G159" s="279">
        <f t="shared" si="65"/>
        <v>2.5586353944562896E-2</v>
      </c>
      <c r="H159" s="293">
        <f t="shared" si="58"/>
        <v>0</v>
      </c>
      <c r="I159" s="320">
        <f t="shared" si="59"/>
        <v>-6.678790919352813E-3</v>
      </c>
      <c r="J159" s="272">
        <f t="shared" si="60"/>
        <v>0.73897058823529416</v>
      </c>
      <c r="K159" s="452">
        <f>K140/(K100+K40)</f>
        <v>2.2573363431151246E-2</v>
      </c>
      <c r="L159" s="468">
        <f t="shared" si="62"/>
        <v>-3.6658004059411629E-3</v>
      </c>
      <c r="M159" s="438">
        <f t="shared" si="63"/>
        <v>0.83760504201680652</v>
      </c>
    </row>
  </sheetData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USDA Reports vs Trade Estimates</vt:lpstr>
      <vt:lpstr>World Wheat S-D</vt:lpstr>
      <vt:lpstr>World Corn S-D</vt:lpstr>
      <vt:lpstr>World Coarse Grain S-D</vt:lpstr>
      <vt:lpstr>World Soybean S-D</vt:lpstr>
    </vt:vector>
  </TitlesOfParts>
  <Company>Midstate Mills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dbaldwin</dc:creator>
  <cp:lastModifiedBy>Dan O'Brien</cp:lastModifiedBy>
  <cp:lastPrinted>2016-01-12T21:51:17Z</cp:lastPrinted>
  <dcterms:created xsi:type="dcterms:W3CDTF">2007-09-11T14:34:55Z</dcterms:created>
  <dcterms:modified xsi:type="dcterms:W3CDTF">2017-06-09T19:41:35Z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