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gEcon1-Grain Marketing &amp; Risk Mgmt\Grain Mkt Analysis &amp; Outlook\Grain Mkt Outlook 2007+\Grain Market Outlook Resources - Materials\"/>
    </mc:Choice>
  </mc:AlternateContent>
  <bookViews>
    <workbookView xWindow="-48" yWindow="5832" windowWidth="20736" windowHeight="5208"/>
  </bookViews>
  <sheets>
    <sheet name="USDA Reports vs Trade Estimates" sheetId="6" r:id="rId1"/>
    <sheet name="World Wheat S-D" sheetId="7" r:id="rId2"/>
    <sheet name="World Corn S-D" sheetId="13" r:id="rId3"/>
    <sheet name="World Coarse Grain S-D" sheetId="11" r:id="rId4"/>
    <sheet name="World Soybean S-D" sheetId="12" r:id="rId5"/>
  </sheets>
  <calcPr calcId="162913"/>
</workbook>
</file>

<file path=xl/calcChain.xml><?xml version="1.0" encoding="utf-8"?>
<calcChain xmlns="http://schemas.openxmlformats.org/spreadsheetml/2006/main">
  <c r="B24" i="11" l="1"/>
  <c r="H7" i="12" l="1"/>
  <c r="I7" i="12"/>
  <c r="J7" i="12"/>
  <c r="L7" i="12"/>
  <c r="M7" i="12"/>
  <c r="H8" i="12"/>
  <c r="I8" i="12"/>
  <c r="J8" i="12"/>
  <c r="L8" i="12"/>
  <c r="M8" i="12"/>
  <c r="H9" i="12"/>
  <c r="I9" i="12"/>
  <c r="J9" i="12"/>
  <c r="L9" i="12"/>
  <c r="M9" i="12"/>
  <c r="H10" i="12"/>
  <c r="I10" i="12"/>
  <c r="J10" i="12"/>
  <c r="L10" i="12"/>
  <c r="M10" i="12"/>
  <c r="H11" i="12"/>
  <c r="I11" i="12"/>
  <c r="J11" i="12"/>
  <c r="L11" i="12"/>
  <c r="M11" i="12"/>
  <c r="H12" i="12"/>
  <c r="I12" i="12"/>
  <c r="J12" i="12"/>
  <c r="L12" i="12"/>
  <c r="M12" i="12"/>
  <c r="H13" i="12"/>
  <c r="I13" i="12"/>
  <c r="J13" i="12"/>
  <c r="L13" i="12"/>
  <c r="M13" i="12"/>
  <c r="H14" i="12"/>
  <c r="I14" i="12"/>
  <c r="J14" i="12"/>
  <c r="L14" i="12"/>
  <c r="M14" i="12"/>
  <c r="H15" i="12"/>
  <c r="I15" i="12"/>
  <c r="J15" i="12"/>
  <c r="L15" i="12"/>
  <c r="M15" i="12"/>
  <c r="F16" i="12"/>
  <c r="H16" i="12"/>
  <c r="K16" i="12"/>
  <c r="F17" i="12"/>
  <c r="H17" i="12" s="1"/>
  <c r="K17" i="12"/>
  <c r="H18" i="12"/>
  <c r="I18" i="12"/>
  <c r="J18" i="12"/>
  <c r="L18" i="12"/>
  <c r="M18" i="12"/>
  <c r="H19" i="12"/>
  <c r="I19" i="12"/>
  <c r="J19" i="12"/>
  <c r="L19" i="12"/>
  <c r="M19" i="12"/>
  <c r="H20" i="12"/>
  <c r="I20" i="12"/>
  <c r="J20" i="12"/>
  <c r="L20" i="12"/>
  <c r="M20" i="12"/>
  <c r="B136" i="11" l="1"/>
  <c r="B108" i="11"/>
  <c r="B76" i="12" l="1"/>
  <c r="B96" i="12" l="1"/>
  <c r="G227" i="7" l="1"/>
  <c r="C227" i="7"/>
  <c r="K199" i="7"/>
  <c r="K227" i="7" s="1"/>
  <c r="F199" i="7"/>
  <c r="F227" i="7" s="1"/>
  <c r="B199" i="7"/>
  <c r="B227" i="7" s="1"/>
  <c r="B188" i="7" l="1"/>
  <c r="B187" i="7"/>
  <c r="B183" i="13" l="1"/>
  <c r="E15" i="6" l="1"/>
  <c r="B16" i="12" l="1"/>
  <c r="K32" i="6"/>
  <c r="I16" i="12" l="1"/>
  <c r="L16" i="12"/>
  <c r="M16" i="12"/>
  <c r="J16" i="12"/>
  <c r="F56" i="12"/>
  <c r="F197" i="11"/>
  <c r="F203" i="11"/>
  <c r="F204" i="11"/>
  <c r="F205" i="11"/>
  <c r="F206" i="11"/>
  <c r="F207" i="11"/>
  <c r="F208" i="11"/>
  <c r="F209" i="11"/>
  <c r="F210" i="11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5" i="13"/>
  <c r="G156" i="13"/>
  <c r="G157" i="13"/>
  <c r="G153" i="13" l="1"/>
  <c r="G154" i="13"/>
  <c r="K148" i="7" l="1"/>
  <c r="K149" i="7"/>
  <c r="K150" i="7"/>
  <c r="K151" i="7"/>
  <c r="K152" i="7"/>
  <c r="K153" i="7"/>
  <c r="K154" i="7"/>
  <c r="K155" i="7"/>
  <c r="K156" i="7"/>
  <c r="K157" i="7"/>
  <c r="K158" i="7"/>
  <c r="K161" i="7"/>
  <c r="K162" i="7"/>
  <c r="K163" i="7"/>
  <c r="K164" i="7"/>
  <c r="K165" i="7"/>
  <c r="K166" i="7"/>
  <c r="K167" i="7"/>
  <c r="K168" i="7"/>
  <c r="K169" i="7"/>
  <c r="F148" i="7"/>
  <c r="F149" i="7"/>
  <c r="F150" i="7"/>
  <c r="F151" i="7"/>
  <c r="F152" i="7"/>
  <c r="F153" i="7"/>
  <c r="F154" i="7"/>
  <c r="F155" i="7"/>
  <c r="F156" i="7"/>
  <c r="F157" i="7"/>
  <c r="F158" i="7"/>
  <c r="F161" i="7"/>
  <c r="F162" i="7"/>
  <c r="F163" i="7"/>
  <c r="F164" i="7"/>
  <c r="F165" i="7"/>
  <c r="F166" i="7"/>
  <c r="F167" i="7"/>
  <c r="F168" i="7"/>
  <c r="F169" i="7"/>
  <c r="K18" i="7"/>
  <c r="K19" i="7"/>
  <c r="K29" i="7"/>
  <c r="F18" i="7"/>
  <c r="F19" i="7"/>
  <c r="F29" i="7"/>
  <c r="M32" i="6"/>
  <c r="M28" i="6"/>
  <c r="M30" i="6"/>
  <c r="M26" i="6"/>
  <c r="B127" i="13" l="1"/>
  <c r="B128" i="13"/>
  <c r="B131" i="13"/>
  <c r="B179" i="13" l="1"/>
  <c r="B75" i="13" l="1"/>
  <c r="B76" i="13"/>
  <c r="B7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57" i="13"/>
  <c r="C156" i="13"/>
  <c r="C155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54" i="13" l="1"/>
  <c r="C153" i="13"/>
  <c r="K159" i="12" l="1"/>
  <c r="G159" i="12"/>
  <c r="F159" i="12"/>
  <c r="C159" i="12"/>
  <c r="B159" i="12"/>
  <c r="K158" i="12"/>
  <c r="G158" i="12"/>
  <c r="F158" i="12"/>
  <c r="C158" i="12"/>
  <c r="B158" i="12"/>
  <c r="K157" i="12"/>
  <c r="G157" i="12"/>
  <c r="F157" i="12"/>
  <c r="C157" i="12"/>
  <c r="B157" i="12"/>
  <c r="K156" i="12"/>
  <c r="G156" i="12"/>
  <c r="F156" i="12"/>
  <c r="C156" i="12"/>
  <c r="B156" i="12"/>
  <c r="K155" i="12"/>
  <c r="G155" i="12"/>
  <c r="F155" i="12"/>
  <c r="C155" i="12"/>
  <c r="B155" i="12"/>
  <c r="K154" i="12"/>
  <c r="G154" i="12"/>
  <c r="F154" i="12"/>
  <c r="C154" i="12"/>
  <c r="B154" i="12"/>
  <c r="K153" i="12"/>
  <c r="G153" i="12"/>
  <c r="F153" i="12"/>
  <c r="C153" i="12"/>
  <c r="B153" i="12"/>
  <c r="K152" i="12"/>
  <c r="G152" i="12"/>
  <c r="F152" i="12"/>
  <c r="C152" i="12"/>
  <c r="B152" i="12"/>
  <c r="K151" i="12"/>
  <c r="G151" i="12"/>
  <c r="F151" i="12"/>
  <c r="C151" i="12"/>
  <c r="B151" i="12"/>
  <c r="M151" i="12" s="1"/>
  <c r="K150" i="12"/>
  <c r="G150" i="12"/>
  <c r="F150" i="12"/>
  <c r="C150" i="12"/>
  <c r="B150" i="12"/>
  <c r="K149" i="12"/>
  <c r="G149" i="12"/>
  <c r="F149" i="12"/>
  <c r="C149" i="12"/>
  <c r="B149" i="12"/>
  <c r="K148" i="12"/>
  <c r="G148" i="12"/>
  <c r="F148" i="12"/>
  <c r="C148" i="12"/>
  <c r="B148" i="12"/>
  <c r="K147" i="12"/>
  <c r="G147" i="12"/>
  <c r="F147" i="12"/>
  <c r="C147" i="12"/>
  <c r="B147" i="12"/>
  <c r="M140" i="12"/>
  <c r="L140" i="12"/>
  <c r="J140" i="12"/>
  <c r="I140" i="12"/>
  <c r="H140" i="12"/>
  <c r="E140" i="12"/>
  <c r="D140" i="12"/>
  <c r="M139" i="12"/>
  <c r="L139" i="12"/>
  <c r="J139" i="12"/>
  <c r="I139" i="12"/>
  <c r="H139" i="12"/>
  <c r="E139" i="12"/>
  <c r="D139" i="12"/>
  <c r="M138" i="12"/>
  <c r="L138" i="12"/>
  <c r="J138" i="12"/>
  <c r="I138" i="12"/>
  <c r="H138" i="12"/>
  <c r="E138" i="12"/>
  <c r="D138" i="12"/>
  <c r="K137" i="12"/>
  <c r="F137" i="12"/>
  <c r="H137" i="12" s="1"/>
  <c r="B137" i="12"/>
  <c r="E137" i="12" s="1"/>
  <c r="K136" i="12"/>
  <c r="F136" i="12"/>
  <c r="H136" i="12" s="1"/>
  <c r="B136" i="12"/>
  <c r="E136" i="12" s="1"/>
  <c r="M135" i="12"/>
  <c r="L135" i="12"/>
  <c r="J135" i="12"/>
  <c r="I135" i="12"/>
  <c r="H135" i="12"/>
  <c r="E135" i="12"/>
  <c r="D135" i="12"/>
  <c r="M134" i="12"/>
  <c r="L134" i="12"/>
  <c r="J134" i="12"/>
  <c r="I134" i="12"/>
  <c r="H134" i="12"/>
  <c r="E134" i="12"/>
  <c r="D134" i="12"/>
  <c r="M133" i="12"/>
  <c r="L133" i="12"/>
  <c r="J133" i="12"/>
  <c r="I133" i="12"/>
  <c r="H133" i="12"/>
  <c r="E133" i="12"/>
  <c r="D133" i="12"/>
  <c r="M132" i="12"/>
  <c r="L132" i="12"/>
  <c r="J132" i="12"/>
  <c r="I132" i="12"/>
  <c r="H132" i="12"/>
  <c r="E132" i="12"/>
  <c r="D132" i="12"/>
  <c r="M131" i="12"/>
  <c r="L131" i="12"/>
  <c r="J131" i="12"/>
  <c r="I131" i="12"/>
  <c r="H131" i="12"/>
  <c r="E131" i="12"/>
  <c r="D131" i="12"/>
  <c r="M130" i="12"/>
  <c r="L130" i="12"/>
  <c r="J130" i="12"/>
  <c r="I130" i="12"/>
  <c r="H130" i="12"/>
  <c r="E130" i="12"/>
  <c r="D130" i="12"/>
  <c r="M129" i="12"/>
  <c r="L129" i="12"/>
  <c r="J129" i="12"/>
  <c r="I129" i="12"/>
  <c r="H129" i="12"/>
  <c r="E129" i="12"/>
  <c r="D129" i="12"/>
  <c r="M128" i="12"/>
  <c r="L128" i="12"/>
  <c r="J128" i="12"/>
  <c r="I128" i="12"/>
  <c r="H128" i="12"/>
  <c r="E128" i="12"/>
  <c r="D128" i="12"/>
  <c r="M127" i="12"/>
  <c r="L127" i="12"/>
  <c r="J127" i="12"/>
  <c r="I127" i="12"/>
  <c r="H127" i="12"/>
  <c r="E127" i="12"/>
  <c r="D127" i="12"/>
  <c r="K120" i="12"/>
  <c r="G120" i="12"/>
  <c r="F120" i="12"/>
  <c r="H120" i="12" s="1"/>
  <c r="C120" i="12"/>
  <c r="B120" i="12"/>
  <c r="M120" i="12" s="1"/>
  <c r="K119" i="12"/>
  <c r="G119" i="12"/>
  <c r="F119" i="12"/>
  <c r="C119" i="12"/>
  <c r="B119" i="12"/>
  <c r="K118" i="12"/>
  <c r="G118" i="12"/>
  <c r="F118" i="12"/>
  <c r="C118" i="12"/>
  <c r="B118" i="12"/>
  <c r="K115" i="12"/>
  <c r="G115" i="12"/>
  <c r="F115" i="12"/>
  <c r="C115" i="12"/>
  <c r="B115" i="12"/>
  <c r="M115" i="12" s="1"/>
  <c r="K114" i="12"/>
  <c r="G114" i="12"/>
  <c r="F114" i="12"/>
  <c r="C114" i="12"/>
  <c r="B114" i="12"/>
  <c r="K113" i="12"/>
  <c r="G113" i="12"/>
  <c r="F113" i="12"/>
  <c r="C113" i="12"/>
  <c r="B113" i="12"/>
  <c r="K112" i="12"/>
  <c r="G112" i="12"/>
  <c r="F112" i="12"/>
  <c r="C112" i="12"/>
  <c r="B112" i="12"/>
  <c r="K111" i="12"/>
  <c r="G111" i="12"/>
  <c r="F111" i="12"/>
  <c r="C111" i="12"/>
  <c r="B111" i="12"/>
  <c r="K110" i="12"/>
  <c r="G110" i="12"/>
  <c r="F110" i="12"/>
  <c r="C110" i="12"/>
  <c r="B110" i="12"/>
  <c r="K109" i="12"/>
  <c r="G109" i="12"/>
  <c r="F109" i="12"/>
  <c r="C109" i="12"/>
  <c r="B109" i="12"/>
  <c r="K108" i="12"/>
  <c r="G108" i="12"/>
  <c r="F108" i="12"/>
  <c r="C108" i="12"/>
  <c r="B108" i="12"/>
  <c r="K107" i="12"/>
  <c r="K116" i="12" s="1"/>
  <c r="G107" i="12"/>
  <c r="F107" i="12"/>
  <c r="C107" i="12"/>
  <c r="C116" i="12" s="1"/>
  <c r="B107" i="12"/>
  <c r="M100" i="12"/>
  <c r="L100" i="12"/>
  <c r="J100" i="12"/>
  <c r="I100" i="12"/>
  <c r="H100" i="12"/>
  <c r="E100" i="12"/>
  <c r="D100" i="12"/>
  <c r="M99" i="12"/>
  <c r="L99" i="12"/>
  <c r="J99" i="12"/>
  <c r="I99" i="12"/>
  <c r="H99" i="12"/>
  <c r="E99" i="12"/>
  <c r="D99" i="12"/>
  <c r="M98" i="12"/>
  <c r="L98" i="12"/>
  <c r="J98" i="12"/>
  <c r="I98" i="12"/>
  <c r="H98" i="12"/>
  <c r="E98" i="12"/>
  <c r="D98" i="12"/>
  <c r="K97" i="12"/>
  <c r="F97" i="12"/>
  <c r="H97" i="12" s="1"/>
  <c r="B97" i="12"/>
  <c r="E97" i="12" s="1"/>
  <c r="K96" i="12"/>
  <c r="F96" i="12"/>
  <c r="H96" i="12" s="1"/>
  <c r="E96" i="12"/>
  <c r="M95" i="12"/>
  <c r="L95" i="12"/>
  <c r="J95" i="12"/>
  <c r="I95" i="12"/>
  <c r="H95" i="12"/>
  <c r="E95" i="12"/>
  <c r="D95" i="12"/>
  <c r="M94" i="12"/>
  <c r="L94" i="12"/>
  <c r="J94" i="12"/>
  <c r="I94" i="12"/>
  <c r="H94" i="12"/>
  <c r="E94" i="12"/>
  <c r="D94" i="12"/>
  <c r="M93" i="12"/>
  <c r="L93" i="12"/>
  <c r="J93" i="12"/>
  <c r="I93" i="12"/>
  <c r="H93" i="12"/>
  <c r="E93" i="12"/>
  <c r="D93" i="12"/>
  <c r="M92" i="12"/>
  <c r="L92" i="12"/>
  <c r="J92" i="12"/>
  <c r="I92" i="12"/>
  <c r="H92" i="12"/>
  <c r="E92" i="12"/>
  <c r="D92" i="12"/>
  <c r="M91" i="12"/>
  <c r="L91" i="12"/>
  <c r="J91" i="12"/>
  <c r="I91" i="12"/>
  <c r="H91" i="12"/>
  <c r="E91" i="12"/>
  <c r="D91" i="12"/>
  <c r="M90" i="12"/>
  <c r="L90" i="12"/>
  <c r="J90" i="12"/>
  <c r="I90" i="12"/>
  <c r="H90" i="12"/>
  <c r="E90" i="12"/>
  <c r="D90" i="12"/>
  <c r="M89" i="12"/>
  <c r="L89" i="12"/>
  <c r="J89" i="12"/>
  <c r="I89" i="12"/>
  <c r="H89" i="12"/>
  <c r="E89" i="12"/>
  <c r="D89" i="12"/>
  <c r="M88" i="12"/>
  <c r="L88" i="12"/>
  <c r="J88" i="12"/>
  <c r="I88" i="12"/>
  <c r="H88" i="12"/>
  <c r="E88" i="12"/>
  <c r="D88" i="12"/>
  <c r="M87" i="12"/>
  <c r="L87" i="12"/>
  <c r="J87" i="12"/>
  <c r="I87" i="12"/>
  <c r="H87" i="12"/>
  <c r="E87" i="12"/>
  <c r="D87" i="12"/>
  <c r="M80" i="12"/>
  <c r="L80" i="12"/>
  <c r="J80" i="12"/>
  <c r="I80" i="12"/>
  <c r="H80" i="12"/>
  <c r="E80" i="12"/>
  <c r="D80" i="12"/>
  <c r="M79" i="12"/>
  <c r="L79" i="12"/>
  <c r="J79" i="12"/>
  <c r="I79" i="12"/>
  <c r="H79" i="12"/>
  <c r="E79" i="12"/>
  <c r="D79" i="12"/>
  <c r="M78" i="12"/>
  <c r="L78" i="12"/>
  <c r="J78" i="12"/>
  <c r="I78" i="12"/>
  <c r="H78" i="12"/>
  <c r="E78" i="12"/>
  <c r="D78" i="12"/>
  <c r="K77" i="12"/>
  <c r="F77" i="12"/>
  <c r="H77" i="12" s="1"/>
  <c r="B77" i="12"/>
  <c r="E77" i="12" s="1"/>
  <c r="K76" i="12"/>
  <c r="F76" i="12"/>
  <c r="H76" i="12" s="1"/>
  <c r="E76" i="12"/>
  <c r="M75" i="12"/>
  <c r="L75" i="12"/>
  <c r="J75" i="12"/>
  <c r="I75" i="12"/>
  <c r="H75" i="12"/>
  <c r="E75" i="12"/>
  <c r="D75" i="12"/>
  <c r="M74" i="12"/>
  <c r="L74" i="12"/>
  <c r="J74" i="12"/>
  <c r="I74" i="12"/>
  <c r="H74" i="12"/>
  <c r="E74" i="12"/>
  <c r="D74" i="12"/>
  <c r="M73" i="12"/>
  <c r="L73" i="12"/>
  <c r="J73" i="12"/>
  <c r="I73" i="12"/>
  <c r="H73" i="12"/>
  <c r="E73" i="12"/>
  <c r="D73" i="12"/>
  <c r="M72" i="12"/>
  <c r="L72" i="12"/>
  <c r="J72" i="12"/>
  <c r="I72" i="12"/>
  <c r="H72" i="12"/>
  <c r="E72" i="12"/>
  <c r="D72" i="12"/>
  <c r="M71" i="12"/>
  <c r="L71" i="12"/>
  <c r="J71" i="12"/>
  <c r="I71" i="12"/>
  <c r="H71" i="12"/>
  <c r="E71" i="12"/>
  <c r="D71" i="12"/>
  <c r="M70" i="12"/>
  <c r="L70" i="12"/>
  <c r="J70" i="12"/>
  <c r="I70" i="12"/>
  <c r="H70" i="12"/>
  <c r="E70" i="12"/>
  <c r="D70" i="12"/>
  <c r="M69" i="12"/>
  <c r="L69" i="12"/>
  <c r="J69" i="12"/>
  <c r="I69" i="12"/>
  <c r="H69" i="12"/>
  <c r="E69" i="12"/>
  <c r="D69" i="12"/>
  <c r="M68" i="12"/>
  <c r="L68" i="12"/>
  <c r="J68" i="12"/>
  <c r="I68" i="12"/>
  <c r="H68" i="12"/>
  <c r="E68" i="12"/>
  <c r="D68" i="12"/>
  <c r="M67" i="12"/>
  <c r="L67" i="12"/>
  <c r="J67" i="12"/>
  <c r="I67" i="12"/>
  <c r="H67" i="12"/>
  <c r="E67" i="12"/>
  <c r="D67" i="12"/>
  <c r="M60" i="12"/>
  <c r="L60" i="12"/>
  <c r="J60" i="12"/>
  <c r="I60" i="12"/>
  <c r="H60" i="12"/>
  <c r="E60" i="12"/>
  <c r="D60" i="12"/>
  <c r="M59" i="12"/>
  <c r="L59" i="12"/>
  <c r="J59" i="12"/>
  <c r="I59" i="12"/>
  <c r="H59" i="12"/>
  <c r="E59" i="12"/>
  <c r="D59" i="12"/>
  <c r="M58" i="12"/>
  <c r="L58" i="12"/>
  <c r="J58" i="12"/>
  <c r="I58" i="12"/>
  <c r="H58" i="12"/>
  <c r="E58" i="12"/>
  <c r="D58" i="12"/>
  <c r="K57" i="12"/>
  <c r="F57" i="12"/>
  <c r="H57" i="12" s="1"/>
  <c r="B57" i="12"/>
  <c r="E57" i="12" s="1"/>
  <c r="K56" i="12"/>
  <c r="H56" i="12"/>
  <c r="B56" i="12"/>
  <c r="E56" i="12" s="1"/>
  <c r="M55" i="12"/>
  <c r="L55" i="12"/>
  <c r="J55" i="12"/>
  <c r="I55" i="12"/>
  <c r="H55" i="12"/>
  <c r="E55" i="12"/>
  <c r="D55" i="12"/>
  <c r="M54" i="12"/>
  <c r="L54" i="12"/>
  <c r="J54" i="12"/>
  <c r="I54" i="12"/>
  <c r="H54" i="12"/>
  <c r="E54" i="12"/>
  <c r="D54" i="12"/>
  <c r="M53" i="12"/>
  <c r="L53" i="12"/>
  <c r="J53" i="12"/>
  <c r="I53" i="12"/>
  <c r="H53" i="12"/>
  <c r="E53" i="12"/>
  <c r="D53" i="12"/>
  <c r="M52" i="12"/>
  <c r="L52" i="12"/>
  <c r="J52" i="12"/>
  <c r="I52" i="12"/>
  <c r="H52" i="12"/>
  <c r="E52" i="12"/>
  <c r="D52" i="12"/>
  <c r="M51" i="12"/>
  <c r="L51" i="12"/>
  <c r="J51" i="12"/>
  <c r="I51" i="12"/>
  <c r="H51" i="12"/>
  <c r="E51" i="12"/>
  <c r="D51" i="12"/>
  <c r="M50" i="12"/>
  <c r="L50" i="12"/>
  <c r="J50" i="12"/>
  <c r="I50" i="12"/>
  <c r="H50" i="12"/>
  <c r="E50" i="12"/>
  <c r="D50" i="12"/>
  <c r="M49" i="12"/>
  <c r="L49" i="12"/>
  <c r="J49" i="12"/>
  <c r="I49" i="12"/>
  <c r="H49" i="12"/>
  <c r="E49" i="12"/>
  <c r="D49" i="12"/>
  <c r="M48" i="12"/>
  <c r="L48" i="12"/>
  <c r="J48" i="12"/>
  <c r="I48" i="12"/>
  <c r="H48" i="12"/>
  <c r="E48" i="12"/>
  <c r="D48" i="12"/>
  <c r="M47" i="12"/>
  <c r="L47" i="12"/>
  <c r="J47" i="12"/>
  <c r="I47" i="12"/>
  <c r="H47" i="12"/>
  <c r="E47" i="12"/>
  <c r="D47" i="12"/>
  <c r="M40" i="12"/>
  <c r="L40" i="12"/>
  <c r="J40" i="12"/>
  <c r="I40" i="12"/>
  <c r="H40" i="12"/>
  <c r="E40" i="12"/>
  <c r="D40" i="12"/>
  <c r="M39" i="12"/>
  <c r="L39" i="12"/>
  <c r="J39" i="12"/>
  <c r="I39" i="12"/>
  <c r="H39" i="12"/>
  <c r="E39" i="12"/>
  <c r="D39" i="12"/>
  <c r="M38" i="12"/>
  <c r="L38" i="12"/>
  <c r="J38" i="12"/>
  <c r="I38" i="12"/>
  <c r="H38" i="12"/>
  <c r="E38" i="12"/>
  <c r="D38" i="12"/>
  <c r="K37" i="12"/>
  <c r="F37" i="12"/>
  <c r="H37" i="12" s="1"/>
  <c r="B37" i="12"/>
  <c r="E37" i="12" s="1"/>
  <c r="K36" i="12"/>
  <c r="F36" i="12"/>
  <c r="H36" i="12" s="1"/>
  <c r="B36" i="12"/>
  <c r="E36" i="12" s="1"/>
  <c r="M35" i="12"/>
  <c r="L35" i="12"/>
  <c r="J35" i="12"/>
  <c r="I35" i="12"/>
  <c r="H35" i="12"/>
  <c r="E35" i="12"/>
  <c r="D35" i="12"/>
  <c r="M34" i="12"/>
  <c r="L34" i="12"/>
  <c r="J34" i="12"/>
  <c r="I34" i="12"/>
  <c r="H34" i="12"/>
  <c r="E34" i="12"/>
  <c r="D34" i="12"/>
  <c r="M33" i="12"/>
  <c r="L33" i="12"/>
  <c r="J33" i="12"/>
  <c r="I33" i="12"/>
  <c r="H33" i="12"/>
  <c r="E33" i="12"/>
  <c r="D33" i="12"/>
  <c r="M32" i="12"/>
  <c r="L32" i="12"/>
  <c r="J32" i="12"/>
  <c r="I32" i="12"/>
  <c r="H32" i="12"/>
  <c r="E32" i="12"/>
  <c r="D32" i="12"/>
  <c r="M31" i="12"/>
  <c r="L31" i="12"/>
  <c r="J31" i="12"/>
  <c r="I31" i="12"/>
  <c r="H31" i="12"/>
  <c r="E31" i="12"/>
  <c r="D31" i="12"/>
  <c r="M30" i="12"/>
  <c r="L30" i="12"/>
  <c r="J30" i="12"/>
  <c r="I30" i="12"/>
  <c r="H30" i="12"/>
  <c r="E30" i="12"/>
  <c r="D30" i="12"/>
  <c r="M29" i="12"/>
  <c r="L29" i="12"/>
  <c r="J29" i="12"/>
  <c r="I29" i="12"/>
  <c r="H29" i="12"/>
  <c r="E29" i="12"/>
  <c r="D29" i="12"/>
  <c r="M28" i="12"/>
  <c r="L28" i="12"/>
  <c r="J28" i="12"/>
  <c r="I28" i="12"/>
  <c r="H28" i="12"/>
  <c r="E28" i="12"/>
  <c r="D28" i="12"/>
  <c r="M27" i="12"/>
  <c r="L27" i="12"/>
  <c r="J27" i="12"/>
  <c r="I27" i="12"/>
  <c r="H27" i="12"/>
  <c r="E27" i="12"/>
  <c r="D27" i="12"/>
  <c r="E20" i="12"/>
  <c r="D20" i="12"/>
  <c r="E19" i="12"/>
  <c r="D19" i="12"/>
  <c r="E18" i="12"/>
  <c r="D18" i="12"/>
  <c r="B17" i="12"/>
  <c r="E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E7" i="12"/>
  <c r="D7" i="12"/>
  <c r="G224" i="11"/>
  <c r="C224" i="11"/>
  <c r="K223" i="11"/>
  <c r="G223" i="11"/>
  <c r="F223" i="11"/>
  <c r="C223" i="11"/>
  <c r="B223" i="11"/>
  <c r="K222" i="11"/>
  <c r="G222" i="11"/>
  <c r="F222" i="11"/>
  <c r="C222" i="11"/>
  <c r="B222" i="11"/>
  <c r="L222" i="11" s="1"/>
  <c r="K221" i="11"/>
  <c r="G221" i="11"/>
  <c r="F221" i="11"/>
  <c r="C221" i="11"/>
  <c r="B221" i="11"/>
  <c r="K220" i="11"/>
  <c r="G220" i="11"/>
  <c r="F220" i="11"/>
  <c r="C220" i="11"/>
  <c r="B220" i="11"/>
  <c r="K219" i="11"/>
  <c r="G219" i="11"/>
  <c r="F219" i="11"/>
  <c r="C219" i="11"/>
  <c r="B219" i="11"/>
  <c r="K218" i="11"/>
  <c r="G218" i="11"/>
  <c r="F218" i="11"/>
  <c r="I218" i="11" s="1"/>
  <c r="C218" i="11"/>
  <c r="B218" i="11"/>
  <c r="K217" i="11"/>
  <c r="G217" i="11"/>
  <c r="F217" i="11"/>
  <c r="C217" i="11"/>
  <c r="B217" i="11"/>
  <c r="K216" i="11"/>
  <c r="G216" i="11"/>
  <c r="F216" i="11"/>
  <c r="C216" i="11"/>
  <c r="B216" i="11"/>
  <c r="K215" i="11"/>
  <c r="G215" i="11"/>
  <c r="F215" i="11"/>
  <c r="C215" i="11"/>
  <c r="B215" i="11"/>
  <c r="K214" i="11"/>
  <c r="G214" i="11"/>
  <c r="F214" i="11"/>
  <c r="C214" i="11"/>
  <c r="B214" i="11"/>
  <c r="K213" i="11"/>
  <c r="G213" i="11"/>
  <c r="F213" i="11"/>
  <c r="C213" i="11"/>
  <c r="B213" i="11"/>
  <c r="K212" i="11"/>
  <c r="G212" i="11"/>
  <c r="F212" i="11"/>
  <c r="C212" i="11"/>
  <c r="B212" i="11"/>
  <c r="K211" i="11"/>
  <c r="G211" i="11"/>
  <c r="F211" i="11"/>
  <c r="C211" i="11"/>
  <c r="B211" i="11"/>
  <c r="K210" i="11"/>
  <c r="G210" i="11"/>
  <c r="C210" i="11"/>
  <c r="B210" i="11"/>
  <c r="I210" i="11" s="1"/>
  <c r="K209" i="11"/>
  <c r="G209" i="11"/>
  <c r="C209" i="11"/>
  <c r="B209" i="11"/>
  <c r="K208" i="11"/>
  <c r="G208" i="11"/>
  <c r="C208" i="11"/>
  <c r="B208" i="11"/>
  <c r="I208" i="11" s="1"/>
  <c r="K207" i="11"/>
  <c r="G207" i="11"/>
  <c r="C207" i="11"/>
  <c r="B207" i="11"/>
  <c r="K206" i="11"/>
  <c r="G206" i="11"/>
  <c r="C206" i="11"/>
  <c r="B206" i="11"/>
  <c r="K205" i="11"/>
  <c r="G205" i="11"/>
  <c r="C205" i="11"/>
  <c r="B205" i="11"/>
  <c r="K204" i="11"/>
  <c r="G204" i="11"/>
  <c r="C204" i="11"/>
  <c r="B204" i="11"/>
  <c r="K203" i="11"/>
  <c r="G203" i="11"/>
  <c r="C203" i="11"/>
  <c r="B203" i="11"/>
  <c r="K197" i="11"/>
  <c r="B197" i="11"/>
  <c r="D197" i="11" s="1"/>
  <c r="M196" i="11"/>
  <c r="L196" i="11"/>
  <c r="J196" i="11"/>
  <c r="I196" i="11"/>
  <c r="H196" i="11"/>
  <c r="E196" i="11"/>
  <c r="D196" i="11"/>
  <c r="M195" i="11"/>
  <c r="L195" i="11"/>
  <c r="J195" i="11"/>
  <c r="I195" i="11"/>
  <c r="H195" i="11"/>
  <c r="E195" i="11"/>
  <c r="D195" i="11"/>
  <c r="M194" i="11"/>
  <c r="L194" i="11"/>
  <c r="J194" i="11"/>
  <c r="I194" i="11"/>
  <c r="H194" i="11"/>
  <c r="E194" i="11"/>
  <c r="D194" i="11"/>
  <c r="K193" i="11"/>
  <c r="F193" i="11"/>
  <c r="H193" i="11" s="1"/>
  <c r="B193" i="11"/>
  <c r="K192" i="11"/>
  <c r="F192" i="11"/>
  <c r="B192" i="11"/>
  <c r="M191" i="11"/>
  <c r="L191" i="11"/>
  <c r="J191" i="11"/>
  <c r="I191" i="11"/>
  <c r="H191" i="11"/>
  <c r="E191" i="11"/>
  <c r="D191" i="11"/>
  <c r="M190" i="11"/>
  <c r="L190" i="11"/>
  <c r="J190" i="11"/>
  <c r="I190" i="11"/>
  <c r="H190" i="11"/>
  <c r="E190" i="11"/>
  <c r="D190" i="11"/>
  <c r="M189" i="11"/>
  <c r="L189" i="11"/>
  <c r="J189" i="11"/>
  <c r="I189" i="11"/>
  <c r="H189" i="11"/>
  <c r="E189" i="11"/>
  <c r="D189" i="11"/>
  <c r="M188" i="11"/>
  <c r="L188" i="11"/>
  <c r="J188" i="11"/>
  <c r="I188" i="11"/>
  <c r="H188" i="11"/>
  <c r="E188" i="11"/>
  <c r="D188" i="11"/>
  <c r="M187" i="11"/>
  <c r="L187" i="11"/>
  <c r="J187" i="11"/>
  <c r="I187" i="11"/>
  <c r="H187" i="11"/>
  <c r="E187" i="11"/>
  <c r="D187" i="11"/>
  <c r="M186" i="11"/>
  <c r="L186" i="11"/>
  <c r="J186" i="11"/>
  <c r="I186" i="11"/>
  <c r="H186" i="11"/>
  <c r="E186" i="11"/>
  <c r="D186" i="11"/>
  <c r="M185" i="11"/>
  <c r="L185" i="11"/>
  <c r="J185" i="11"/>
  <c r="I185" i="11"/>
  <c r="H185" i="11"/>
  <c r="E185" i="11"/>
  <c r="D185" i="11"/>
  <c r="M184" i="11"/>
  <c r="L184" i="11"/>
  <c r="J184" i="11"/>
  <c r="I184" i="11"/>
  <c r="H184" i="11"/>
  <c r="E184" i="11"/>
  <c r="D184" i="11"/>
  <c r="M183" i="11"/>
  <c r="L183" i="11"/>
  <c r="J183" i="11"/>
  <c r="I183" i="11"/>
  <c r="H183" i="11"/>
  <c r="E183" i="11"/>
  <c r="D183" i="11"/>
  <c r="M182" i="11"/>
  <c r="L182" i="11"/>
  <c r="J182" i="11"/>
  <c r="I182" i="11"/>
  <c r="H182" i="11"/>
  <c r="E182" i="11"/>
  <c r="D182" i="11"/>
  <c r="M181" i="11"/>
  <c r="L181" i="11"/>
  <c r="J181" i="11"/>
  <c r="I181" i="11"/>
  <c r="H181" i="11"/>
  <c r="E181" i="11"/>
  <c r="D181" i="11"/>
  <c r="M180" i="11"/>
  <c r="L180" i="11"/>
  <c r="J180" i="11"/>
  <c r="I180" i="11"/>
  <c r="H180" i="11"/>
  <c r="E180" i="11"/>
  <c r="D180" i="11"/>
  <c r="M179" i="11"/>
  <c r="L179" i="11"/>
  <c r="J179" i="11"/>
  <c r="I179" i="11"/>
  <c r="H179" i="11"/>
  <c r="E179" i="11"/>
  <c r="D179" i="11"/>
  <c r="M178" i="11"/>
  <c r="L178" i="11"/>
  <c r="J178" i="11"/>
  <c r="I178" i="11"/>
  <c r="H178" i="11"/>
  <c r="E178" i="11"/>
  <c r="D178" i="11"/>
  <c r="M177" i="11"/>
  <c r="L177" i="11"/>
  <c r="J177" i="11"/>
  <c r="I177" i="11"/>
  <c r="H177" i="11"/>
  <c r="E177" i="11"/>
  <c r="D177" i="11"/>
  <c r="M176" i="11"/>
  <c r="L176" i="11"/>
  <c r="J176" i="11"/>
  <c r="I176" i="11"/>
  <c r="H176" i="11"/>
  <c r="E176" i="11"/>
  <c r="D176" i="11"/>
  <c r="M175" i="11"/>
  <c r="L175" i="11"/>
  <c r="J175" i="11"/>
  <c r="I175" i="11"/>
  <c r="H175" i="11"/>
  <c r="E175" i="11"/>
  <c r="D175" i="11"/>
  <c r="G169" i="11"/>
  <c r="C169" i="11"/>
  <c r="K168" i="11"/>
  <c r="G168" i="11"/>
  <c r="F168" i="11"/>
  <c r="C168" i="11"/>
  <c r="B168" i="11"/>
  <c r="K167" i="11"/>
  <c r="G167" i="11"/>
  <c r="F167" i="11"/>
  <c r="C167" i="11"/>
  <c r="B167" i="11"/>
  <c r="K166" i="11"/>
  <c r="G166" i="11"/>
  <c r="F166" i="11"/>
  <c r="C166" i="11"/>
  <c r="B166" i="11"/>
  <c r="K163" i="11"/>
  <c r="G163" i="11"/>
  <c r="F163" i="11"/>
  <c r="C163" i="11"/>
  <c r="B163" i="11"/>
  <c r="K162" i="11"/>
  <c r="G162" i="11"/>
  <c r="F162" i="11"/>
  <c r="C162" i="11"/>
  <c r="B162" i="11"/>
  <c r="J162" i="11" s="1"/>
  <c r="K161" i="11"/>
  <c r="G161" i="11"/>
  <c r="F161" i="11"/>
  <c r="C161" i="11"/>
  <c r="B161" i="11"/>
  <c r="K160" i="11"/>
  <c r="G160" i="11"/>
  <c r="F160" i="11"/>
  <c r="C160" i="11"/>
  <c r="B160" i="11"/>
  <c r="K159" i="11"/>
  <c r="G159" i="11"/>
  <c r="F159" i="11"/>
  <c r="C159" i="11"/>
  <c r="B159" i="11"/>
  <c r="K158" i="11"/>
  <c r="G158" i="11"/>
  <c r="F158" i="11"/>
  <c r="C158" i="11"/>
  <c r="B158" i="11"/>
  <c r="K157" i="11"/>
  <c r="G157" i="11"/>
  <c r="F157" i="11"/>
  <c r="C157" i="11"/>
  <c r="B157" i="11"/>
  <c r="K156" i="11"/>
  <c r="G156" i="11"/>
  <c r="F156" i="11"/>
  <c r="C156" i="11"/>
  <c r="B156" i="11"/>
  <c r="K155" i="11"/>
  <c r="G155" i="11"/>
  <c r="F155" i="11"/>
  <c r="C155" i="11"/>
  <c r="B155" i="11"/>
  <c r="K154" i="11"/>
  <c r="G154" i="11"/>
  <c r="F154" i="11"/>
  <c r="C154" i="11"/>
  <c r="B154" i="11"/>
  <c r="K153" i="11"/>
  <c r="G153" i="11"/>
  <c r="F153" i="11"/>
  <c r="C153" i="11"/>
  <c r="B153" i="11"/>
  <c r="K152" i="11"/>
  <c r="G152" i="11"/>
  <c r="F152" i="11"/>
  <c r="C152" i="11"/>
  <c r="B152" i="11"/>
  <c r="K151" i="11"/>
  <c r="G151" i="11"/>
  <c r="F151" i="11"/>
  <c r="C151" i="11"/>
  <c r="B151" i="11"/>
  <c r="K150" i="11"/>
  <c r="G150" i="11"/>
  <c r="F150" i="11"/>
  <c r="C150" i="11"/>
  <c r="B150" i="11"/>
  <c r="K149" i="11"/>
  <c r="G149" i="11"/>
  <c r="F149" i="11"/>
  <c r="C149" i="11"/>
  <c r="B149" i="11"/>
  <c r="K148" i="11"/>
  <c r="G148" i="11"/>
  <c r="F148" i="11"/>
  <c r="H148" i="11" s="1"/>
  <c r="C148" i="11"/>
  <c r="B148" i="11"/>
  <c r="K147" i="11"/>
  <c r="G147" i="11"/>
  <c r="F147" i="11"/>
  <c r="C147" i="11"/>
  <c r="B147" i="11"/>
  <c r="K141" i="11"/>
  <c r="H141" i="11"/>
  <c r="B141" i="11"/>
  <c r="M140" i="11"/>
  <c r="L140" i="11"/>
  <c r="J140" i="11"/>
  <c r="I140" i="11"/>
  <c r="H140" i="11"/>
  <c r="E140" i="11"/>
  <c r="D140" i="11"/>
  <c r="M139" i="11"/>
  <c r="L139" i="11"/>
  <c r="J139" i="11"/>
  <c r="I139" i="11"/>
  <c r="H139" i="11"/>
  <c r="E139" i="11"/>
  <c r="D139" i="11"/>
  <c r="M138" i="11"/>
  <c r="L138" i="11"/>
  <c r="J138" i="11"/>
  <c r="I138" i="11"/>
  <c r="H138" i="11"/>
  <c r="E138" i="11"/>
  <c r="D138" i="11"/>
  <c r="K137" i="11"/>
  <c r="H137" i="11"/>
  <c r="B137" i="11"/>
  <c r="E137" i="11" s="1"/>
  <c r="K136" i="11"/>
  <c r="H136" i="11"/>
  <c r="I136" i="11"/>
  <c r="M135" i="11"/>
  <c r="L135" i="11"/>
  <c r="J135" i="11"/>
  <c r="I135" i="11"/>
  <c r="H135" i="11"/>
  <c r="E135" i="11"/>
  <c r="D135" i="11"/>
  <c r="M134" i="11"/>
  <c r="L134" i="11"/>
  <c r="J134" i="11"/>
  <c r="I134" i="11"/>
  <c r="H134" i="11"/>
  <c r="E134" i="11"/>
  <c r="D134" i="11"/>
  <c r="M133" i="11"/>
  <c r="L133" i="11"/>
  <c r="J133" i="11"/>
  <c r="I133" i="11"/>
  <c r="H133" i="11"/>
  <c r="E133" i="11"/>
  <c r="D133" i="11"/>
  <c r="M132" i="11"/>
  <c r="L132" i="11"/>
  <c r="J132" i="11"/>
  <c r="I132" i="11"/>
  <c r="H132" i="11"/>
  <c r="E132" i="11"/>
  <c r="D132" i="11"/>
  <c r="M131" i="11"/>
  <c r="L131" i="11"/>
  <c r="J131" i="11"/>
  <c r="I131" i="11"/>
  <c r="H131" i="11"/>
  <c r="E131" i="11"/>
  <c r="D131" i="11"/>
  <c r="M130" i="11"/>
  <c r="L130" i="11"/>
  <c r="J130" i="11"/>
  <c r="I130" i="11"/>
  <c r="H130" i="11"/>
  <c r="E130" i="11"/>
  <c r="D130" i="11"/>
  <c r="M129" i="11"/>
  <c r="L129" i="11"/>
  <c r="J129" i="11"/>
  <c r="I129" i="11"/>
  <c r="H129" i="11"/>
  <c r="E129" i="11"/>
  <c r="D129" i="11"/>
  <c r="M128" i="11"/>
  <c r="L128" i="11"/>
  <c r="J128" i="11"/>
  <c r="I128" i="11"/>
  <c r="H128" i="11"/>
  <c r="E128" i="11"/>
  <c r="D128" i="11"/>
  <c r="M127" i="11"/>
  <c r="L127" i="11"/>
  <c r="J127" i="11"/>
  <c r="I127" i="11"/>
  <c r="H127" i="11"/>
  <c r="E127" i="11"/>
  <c r="D127" i="11"/>
  <c r="M126" i="11"/>
  <c r="L126" i="11"/>
  <c r="J126" i="11"/>
  <c r="I126" i="11"/>
  <c r="H126" i="11"/>
  <c r="E126" i="11"/>
  <c r="D126" i="11"/>
  <c r="M125" i="11"/>
  <c r="L125" i="11"/>
  <c r="J125" i="11"/>
  <c r="I125" i="11"/>
  <c r="H125" i="11"/>
  <c r="E125" i="11"/>
  <c r="D125" i="11"/>
  <c r="M124" i="11"/>
  <c r="L124" i="11"/>
  <c r="J124" i="11"/>
  <c r="I124" i="11"/>
  <c r="H124" i="11"/>
  <c r="E124" i="11"/>
  <c r="D124" i="11"/>
  <c r="M123" i="11"/>
  <c r="L123" i="11"/>
  <c r="J123" i="11"/>
  <c r="I123" i="11"/>
  <c r="H123" i="11"/>
  <c r="E123" i="11"/>
  <c r="D123" i="11"/>
  <c r="M122" i="11"/>
  <c r="L122" i="11"/>
  <c r="J122" i="11"/>
  <c r="I122" i="11"/>
  <c r="H122" i="11"/>
  <c r="E122" i="11"/>
  <c r="D122" i="11"/>
  <c r="M121" i="11"/>
  <c r="L121" i="11"/>
  <c r="J121" i="11"/>
  <c r="I121" i="11"/>
  <c r="H121" i="11"/>
  <c r="E121" i="11"/>
  <c r="D121" i="11"/>
  <c r="M120" i="11"/>
  <c r="L120" i="11"/>
  <c r="J120" i="11"/>
  <c r="I120" i="11"/>
  <c r="H120" i="11"/>
  <c r="E120" i="11"/>
  <c r="D120" i="11"/>
  <c r="M119" i="11"/>
  <c r="L119" i="11"/>
  <c r="J119" i="11"/>
  <c r="I119" i="11"/>
  <c r="H119" i="11"/>
  <c r="E119" i="11"/>
  <c r="D119" i="11"/>
  <c r="K113" i="11"/>
  <c r="F113" i="11"/>
  <c r="H113" i="11" s="1"/>
  <c r="B113" i="11"/>
  <c r="M112" i="11"/>
  <c r="L112" i="11"/>
  <c r="J112" i="11"/>
  <c r="I112" i="11"/>
  <c r="H112" i="11"/>
  <c r="E112" i="11"/>
  <c r="D112" i="11"/>
  <c r="M111" i="11"/>
  <c r="L111" i="11"/>
  <c r="J111" i="11"/>
  <c r="I111" i="11"/>
  <c r="H111" i="11"/>
  <c r="E111" i="11"/>
  <c r="D111" i="11"/>
  <c r="M110" i="11"/>
  <c r="L110" i="11"/>
  <c r="J110" i="11"/>
  <c r="I110" i="11"/>
  <c r="H110" i="11"/>
  <c r="E110" i="11"/>
  <c r="D110" i="11"/>
  <c r="K109" i="11"/>
  <c r="F109" i="11"/>
  <c r="H109" i="11" s="1"/>
  <c r="B109" i="11"/>
  <c r="E109" i="11" s="1"/>
  <c r="K108" i="11"/>
  <c r="F108" i="11"/>
  <c r="H108" i="11" s="1"/>
  <c r="D108" i="11"/>
  <c r="M107" i="11"/>
  <c r="L107" i="11"/>
  <c r="J107" i="11"/>
  <c r="I107" i="11"/>
  <c r="H107" i="11"/>
  <c r="E107" i="11"/>
  <c r="D107" i="11"/>
  <c r="M106" i="11"/>
  <c r="L106" i="11"/>
  <c r="J106" i="11"/>
  <c r="I106" i="11"/>
  <c r="H106" i="11"/>
  <c r="E106" i="11"/>
  <c r="D106" i="11"/>
  <c r="M105" i="11"/>
  <c r="L105" i="11"/>
  <c r="J105" i="11"/>
  <c r="I105" i="11"/>
  <c r="H105" i="11"/>
  <c r="E105" i="11"/>
  <c r="D105" i="11"/>
  <c r="M104" i="11"/>
  <c r="L104" i="11"/>
  <c r="J104" i="11"/>
  <c r="I104" i="11"/>
  <c r="H104" i="11"/>
  <c r="E104" i="11"/>
  <c r="D104" i="11"/>
  <c r="M103" i="11"/>
  <c r="L103" i="11"/>
  <c r="J103" i="11"/>
  <c r="I103" i="11"/>
  <c r="H103" i="11"/>
  <c r="E103" i="11"/>
  <c r="D103" i="11"/>
  <c r="M102" i="11"/>
  <c r="L102" i="11"/>
  <c r="J102" i="11"/>
  <c r="I102" i="11"/>
  <c r="H102" i="11"/>
  <c r="E102" i="11"/>
  <c r="D102" i="11"/>
  <c r="M101" i="11"/>
  <c r="L101" i="11"/>
  <c r="J101" i="11"/>
  <c r="I101" i="11"/>
  <c r="H101" i="11"/>
  <c r="E101" i="11"/>
  <c r="D101" i="11"/>
  <c r="M100" i="11"/>
  <c r="L100" i="11"/>
  <c r="J100" i="11"/>
  <c r="I100" i="11"/>
  <c r="H100" i="11"/>
  <c r="E100" i="11"/>
  <c r="D100" i="11"/>
  <c r="M99" i="11"/>
  <c r="L99" i="11"/>
  <c r="J99" i="11"/>
  <c r="I99" i="11"/>
  <c r="H99" i="11"/>
  <c r="E99" i="11"/>
  <c r="D99" i="11"/>
  <c r="M98" i="11"/>
  <c r="L98" i="11"/>
  <c r="J98" i="11"/>
  <c r="I98" i="11"/>
  <c r="H98" i="11"/>
  <c r="E98" i="11"/>
  <c r="D98" i="11"/>
  <c r="M97" i="11"/>
  <c r="L97" i="11"/>
  <c r="J97" i="11"/>
  <c r="I97" i="11"/>
  <c r="H97" i="11"/>
  <c r="E97" i="11"/>
  <c r="D97" i="11"/>
  <c r="M96" i="11"/>
  <c r="L96" i="11"/>
  <c r="J96" i="11"/>
  <c r="I96" i="11"/>
  <c r="H96" i="11"/>
  <c r="E96" i="11"/>
  <c r="D96" i="11"/>
  <c r="M95" i="11"/>
  <c r="L95" i="11"/>
  <c r="J95" i="11"/>
  <c r="I95" i="11"/>
  <c r="H95" i="11"/>
  <c r="E95" i="11"/>
  <c r="D95" i="11"/>
  <c r="M94" i="11"/>
  <c r="L94" i="11"/>
  <c r="J94" i="11"/>
  <c r="I94" i="11"/>
  <c r="H94" i="11"/>
  <c r="E94" i="11"/>
  <c r="D94" i="11"/>
  <c r="M93" i="11"/>
  <c r="L93" i="11"/>
  <c r="J93" i="11"/>
  <c r="I93" i="11"/>
  <c r="H93" i="11"/>
  <c r="E93" i="11"/>
  <c r="D93" i="11"/>
  <c r="M92" i="11"/>
  <c r="L92" i="11"/>
  <c r="J92" i="11"/>
  <c r="I92" i="11"/>
  <c r="H92" i="11"/>
  <c r="E92" i="11"/>
  <c r="D92" i="11"/>
  <c r="M91" i="11"/>
  <c r="L91" i="11"/>
  <c r="J91" i="11"/>
  <c r="I91" i="11"/>
  <c r="H91" i="11"/>
  <c r="E91" i="11"/>
  <c r="D91" i="11"/>
  <c r="K85" i="11"/>
  <c r="F85" i="11"/>
  <c r="B85" i="11"/>
  <c r="D85" i="11" s="1"/>
  <c r="M84" i="11"/>
  <c r="L84" i="11"/>
  <c r="J84" i="11"/>
  <c r="I84" i="11"/>
  <c r="H84" i="11"/>
  <c r="E84" i="11"/>
  <c r="D84" i="11"/>
  <c r="M83" i="11"/>
  <c r="L83" i="11"/>
  <c r="J83" i="11"/>
  <c r="I83" i="11"/>
  <c r="H83" i="11"/>
  <c r="E83" i="11"/>
  <c r="D83" i="11"/>
  <c r="M82" i="11"/>
  <c r="L82" i="11"/>
  <c r="J82" i="11"/>
  <c r="I82" i="11"/>
  <c r="H82" i="11"/>
  <c r="E82" i="11"/>
  <c r="D82" i="11"/>
  <c r="K81" i="11"/>
  <c r="F81" i="11"/>
  <c r="H81" i="11" s="1"/>
  <c r="B81" i="11"/>
  <c r="K80" i="11"/>
  <c r="F80" i="11"/>
  <c r="B80" i="11"/>
  <c r="M79" i="11"/>
  <c r="L79" i="11"/>
  <c r="J79" i="11"/>
  <c r="I79" i="11"/>
  <c r="H79" i="11"/>
  <c r="E79" i="11"/>
  <c r="D79" i="11"/>
  <c r="M78" i="11"/>
  <c r="L78" i="11"/>
  <c r="J78" i="11"/>
  <c r="I78" i="11"/>
  <c r="H78" i="11"/>
  <c r="E78" i="11"/>
  <c r="D78" i="11"/>
  <c r="M77" i="11"/>
  <c r="L77" i="11"/>
  <c r="J77" i="11"/>
  <c r="I77" i="11"/>
  <c r="H77" i="11"/>
  <c r="E77" i="11"/>
  <c r="D77" i="11"/>
  <c r="M76" i="11"/>
  <c r="L76" i="11"/>
  <c r="J76" i="11"/>
  <c r="I76" i="11"/>
  <c r="H76" i="11"/>
  <c r="E76" i="11"/>
  <c r="D76" i="11"/>
  <c r="M75" i="11"/>
  <c r="L75" i="11"/>
  <c r="J75" i="11"/>
  <c r="I75" i="11"/>
  <c r="H75" i="11"/>
  <c r="E75" i="11"/>
  <c r="D75" i="11"/>
  <c r="M74" i="11"/>
  <c r="L74" i="11"/>
  <c r="J74" i="11"/>
  <c r="I74" i="11"/>
  <c r="H74" i="11"/>
  <c r="E74" i="11"/>
  <c r="D74" i="11"/>
  <c r="M73" i="11"/>
  <c r="L73" i="11"/>
  <c r="J73" i="11"/>
  <c r="I73" i="11"/>
  <c r="H73" i="11"/>
  <c r="E73" i="11"/>
  <c r="D73" i="11"/>
  <c r="M72" i="11"/>
  <c r="L72" i="11"/>
  <c r="J72" i="11"/>
  <c r="I72" i="11"/>
  <c r="H72" i="11"/>
  <c r="E72" i="11"/>
  <c r="D72" i="11"/>
  <c r="M71" i="11"/>
  <c r="L71" i="11"/>
  <c r="J71" i="11"/>
  <c r="I71" i="11"/>
  <c r="H71" i="11"/>
  <c r="E71" i="11"/>
  <c r="D71" i="11"/>
  <c r="M70" i="11"/>
  <c r="L70" i="11"/>
  <c r="J70" i="11"/>
  <c r="I70" i="11"/>
  <c r="H70" i="11"/>
  <c r="E70" i="11"/>
  <c r="D70" i="11"/>
  <c r="M69" i="11"/>
  <c r="L69" i="11"/>
  <c r="J69" i="11"/>
  <c r="I69" i="11"/>
  <c r="H69" i="11"/>
  <c r="E69" i="11"/>
  <c r="D69" i="11"/>
  <c r="M68" i="11"/>
  <c r="L68" i="11"/>
  <c r="J68" i="11"/>
  <c r="I68" i="11"/>
  <c r="H68" i="11"/>
  <c r="E68" i="11"/>
  <c r="D68" i="11"/>
  <c r="M67" i="11"/>
  <c r="L67" i="11"/>
  <c r="J67" i="11"/>
  <c r="I67" i="11"/>
  <c r="H67" i="11"/>
  <c r="E67" i="11"/>
  <c r="D67" i="11"/>
  <c r="M66" i="11"/>
  <c r="L66" i="11"/>
  <c r="J66" i="11"/>
  <c r="I66" i="11"/>
  <c r="H66" i="11"/>
  <c r="E66" i="11"/>
  <c r="D66" i="11"/>
  <c r="M65" i="11"/>
  <c r="L65" i="11"/>
  <c r="J65" i="11"/>
  <c r="I65" i="11"/>
  <c r="H65" i="11"/>
  <c r="E65" i="11"/>
  <c r="D65" i="11"/>
  <c r="M64" i="11"/>
  <c r="L64" i="11"/>
  <c r="J64" i="11"/>
  <c r="I64" i="11"/>
  <c r="H64" i="11"/>
  <c r="E64" i="11"/>
  <c r="D64" i="11"/>
  <c r="M63" i="11"/>
  <c r="L63" i="11"/>
  <c r="J63" i="11"/>
  <c r="I63" i="11"/>
  <c r="H63" i="11"/>
  <c r="E63" i="11"/>
  <c r="D63" i="11"/>
  <c r="K57" i="11"/>
  <c r="F57" i="11"/>
  <c r="B57" i="11"/>
  <c r="M56" i="11"/>
  <c r="L56" i="11"/>
  <c r="J56" i="11"/>
  <c r="I56" i="11"/>
  <c r="H56" i="11"/>
  <c r="E56" i="11"/>
  <c r="D56" i="11"/>
  <c r="M55" i="11"/>
  <c r="L55" i="11"/>
  <c r="J55" i="11"/>
  <c r="I55" i="11"/>
  <c r="H55" i="11"/>
  <c r="E55" i="11"/>
  <c r="D55" i="11"/>
  <c r="M54" i="11"/>
  <c r="L54" i="11"/>
  <c r="J54" i="11"/>
  <c r="I54" i="11"/>
  <c r="H54" i="11"/>
  <c r="E54" i="11"/>
  <c r="D54" i="11"/>
  <c r="K53" i="11"/>
  <c r="F53" i="11"/>
  <c r="B53" i="11"/>
  <c r="E53" i="11" s="1"/>
  <c r="K52" i="11"/>
  <c r="F52" i="11"/>
  <c r="H52" i="11" s="1"/>
  <c r="B52" i="11"/>
  <c r="M51" i="11"/>
  <c r="L51" i="11"/>
  <c r="J51" i="11"/>
  <c r="I51" i="11"/>
  <c r="H51" i="11"/>
  <c r="E51" i="11"/>
  <c r="D51" i="11"/>
  <c r="M50" i="11"/>
  <c r="L50" i="11"/>
  <c r="J50" i="11"/>
  <c r="I50" i="11"/>
  <c r="H50" i="11"/>
  <c r="E50" i="11"/>
  <c r="D50" i="11"/>
  <c r="M49" i="11"/>
  <c r="L49" i="11"/>
  <c r="J49" i="11"/>
  <c r="I49" i="11"/>
  <c r="H49" i="11"/>
  <c r="E49" i="11"/>
  <c r="D49" i="11"/>
  <c r="M48" i="11"/>
  <c r="L48" i="11"/>
  <c r="J48" i="11"/>
  <c r="I48" i="11"/>
  <c r="H48" i="11"/>
  <c r="E48" i="11"/>
  <c r="D48" i="11"/>
  <c r="M47" i="11"/>
  <c r="L47" i="11"/>
  <c r="J47" i="11"/>
  <c r="I47" i="11"/>
  <c r="H47" i="11"/>
  <c r="E47" i="11"/>
  <c r="D47" i="11"/>
  <c r="M46" i="11"/>
  <c r="L46" i="11"/>
  <c r="J46" i="11"/>
  <c r="I46" i="11"/>
  <c r="H46" i="11"/>
  <c r="E46" i="11"/>
  <c r="D46" i="11"/>
  <c r="M45" i="11"/>
  <c r="L45" i="11"/>
  <c r="J45" i="11"/>
  <c r="I45" i="11"/>
  <c r="H45" i="11"/>
  <c r="E45" i="11"/>
  <c r="D45" i="11"/>
  <c r="M44" i="11"/>
  <c r="L44" i="11"/>
  <c r="J44" i="11"/>
  <c r="I44" i="11"/>
  <c r="H44" i="11"/>
  <c r="E44" i="11"/>
  <c r="D44" i="11"/>
  <c r="M43" i="11"/>
  <c r="L43" i="11"/>
  <c r="J43" i="11"/>
  <c r="I43" i="11"/>
  <c r="H43" i="11"/>
  <c r="E43" i="11"/>
  <c r="D43" i="11"/>
  <c r="M42" i="11"/>
  <c r="L42" i="11"/>
  <c r="J42" i="11"/>
  <c r="I42" i="11"/>
  <c r="H42" i="11"/>
  <c r="E42" i="11"/>
  <c r="D42" i="11"/>
  <c r="M41" i="11"/>
  <c r="L41" i="11"/>
  <c r="J41" i="11"/>
  <c r="I41" i="11"/>
  <c r="H41" i="11"/>
  <c r="E41" i="11"/>
  <c r="D41" i="11"/>
  <c r="M40" i="11"/>
  <c r="L40" i="11"/>
  <c r="J40" i="11"/>
  <c r="I40" i="11"/>
  <c r="H40" i="11"/>
  <c r="E40" i="11"/>
  <c r="D40" i="11"/>
  <c r="M39" i="11"/>
  <c r="L39" i="11"/>
  <c r="J39" i="11"/>
  <c r="I39" i="11"/>
  <c r="H39" i="11"/>
  <c r="E39" i="11"/>
  <c r="D39" i="11"/>
  <c r="M38" i="11"/>
  <c r="L38" i="11"/>
  <c r="J38" i="11"/>
  <c r="I38" i="11"/>
  <c r="H38" i="11"/>
  <c r="E38" i="11"/>
  <c r="D38" i="11"/>
  <c r="M37" i="11"/>
  <c r="L37" i="11"/>
  <c r="J37" i="11"/>
  <c r="I37" i="11"/>
  <c r="H37" i="11"/>
  <c r="E37" i="11"/>
  <c r="D37" i="11"/>
  <c r="M36" i="11"/>
  <c r="L36" i="11"/>
  <c r="J36" i="11"/>
  <c r="I36" i="11"/>
  <c r="H36" i="11"/>
  <c r="E36" i="11"/>
  <c r="D36" i="11"/>
  <c r="M35" i="11"/>
  <c r="L35" i="11"/>
  <c r="J35" i="11"/>
  <c r="I35" i="11"/>
  <c r="H35" i="11"/>
  <c r="E35" i="11"/>
  <c r="D35" i="11"/>
  <c r="K29" i="11"/>
  <c r="F29" i="11"/>
  <c r="H29" i="11" s="1"/>
  <c r="B29" i="11"/>
  <c r="E29" i="11" s="1"/>
  <c r="M28" i="11"/>
  <c r="L28" i="11"/>
  <c r="J28" i="11"/>
  <c r="I28" i="11"/>
  <c r="H28" i="11"/>
  <c r="E28" i="11"/>
  <c r="D28" i="11"/>
  <c r="M27" i="11"/>
  <c r="L27" i="11"/>
  <c r="J27" i="11"/>
  <c r="I27" i="11"/>
  <c r="H27" i="11"/>
  <c r="E27" i="11"/>
  <c r="D27" i="11"/>
  <c r="M26" i="11"/>
  <c r="L26" i="11"/>
  <c r="J26" i="11"/>
  <c r="I26" i="11"/>
  <c r="H26" i="11"/>
  <c r="E26" i="11"/>
  <c r="D26" i="11"/>
  <c r="K25" i="11"/>
  <c r="F25" i="11"/>
  <c r="H25" i="11" s="1"/>
  <c r="B25" i="11"/>
  <c r="K24" i="11"/>
  <c r="F24" i="11"/>
  <c r="E24" i="11"/>
  <c r="M23" i="11"/>
  <c r="L23" i="11"/>
  <c r="J23" i="11"/>
  <c r="I23" i="11"/>
  <c r="H23" i="11"/>
  <c r="E23" i="11"/>
  <c r="D23" i="11"/>
  <c r="M22" i="11"/>
  <c r="L22" i="11"/>
  <c r="J22" i="11"/>
  <c r="I22" i="11"/>
  <c r="H22" i="11"/>
  <c r="E22" i="11"/>
  <c r="D22" i="11"/>
  <c r="M21" i="11"/>
  <c r="L21" i="11"/>
  <c r="J21" i="11"/>
  <c r="I21" i="11"/>
  <c r="H21" i="11"/>
  <c r="E21" i="11"/>
  <c r="D21" i="11"/>
  <c r="M20" i="11"/>
  <c r="L20" i="11"/>
  <c r="J20" i="11"/>
  <c r="I20" i="11"/>
  <c r="H20" i="11"/>
  <c r="E20" i="11"/>
  <c r="D20" i="11"/>
  <c r="M19" i="11"/>
  <c r="L19" i="11"/>
  <c r="J19" i="11"/>
  <c r="I19" i="11"/>
  <c r="H19" i="11"/>
  <c r="E19" i="11"/>
  <c r="D19" i="11"/>
  <c r="M18" i="11"/>
  <c r="L18" i="11"/>
  <c r="J18" i="11"/>
  <c r="I18" i="11"/>
  <c r="H18" i="11"/>
  <c r="E18" i="11"/>
  <c r="D18" i="11"/>
  <c r="M17" i="11"/>
  <c r="L17" i="11"/>
  <c r="J17" i="11"/>
  <c r="I17" i="11"/>
  <c r="H17" i="11"/>
  <c r="E17" i="11"/>
  <c r="D17" i="11"/>
  <c r="M16" i="11"/>
  <c r="L16" i="11"/>
  <c r="J16" i="11"/>
  <c r="I16" i="11"/>
  <c r="H16" i="11"/>
  <c r="E16" i="11"/>
  <c r="D16" i="11"/>
  <c r="M15" i="11"/>
  <c r="L15" i="11"/>
  <c r="J15" i="11"/>
  <c r="I15" i="11"/>
  <c r="H15" i="11"/>
  <c r="E15" i="11"/>
  <c r="D15" i="11"/>
  <c r="M14" i="11"/>
  <c r="L14" i="11"/>
  <c r="J14" i="11"/>
  <c r="I14" i="11"/>
  <c r="H14" i="11"/>
  <c r="E14" i="11"/>
  <c r="D14" i="11"/>
  <c r="M13" i="11"/>
  <c r="L13" i="11"/>
  <c r="J13" i="11"/>
  <c r="I13" i="11"/>
  <c r="H13" i="11"/>
  <c r="E13" i="11"/>
  <c r="D13" i="11"/>
  <c r="M12" i="11"/>
  <c r="L12" i="11"/>
  <c r="J12" i="11"/>
  <c r="I12" i="11"/>
  <c r="H12" i="11"/>
  <c r="E12" i="11"/>
  <c r="D12" i="11"/>
  <c r="M11" i="11"/>
  <c r="L11" i="11"/>
  <c r="J11" i="11"/>
  <c r="I11" i="11"/>
  <c r="H11" i="11"/>
  <c r="E11" i="11"/>
  <c r="D11" i="11"/>
  <c r="M10" i="11"/>
  <c r="L10" i="11"/>
  <c r="J10" i="11"/>
  <c r="I10" i="11"/>
  <c r="H10" i="11"/>
  <c r="E10" i="11"/>
  <c r="D10" i="11"/>
  <c r="M9" i="11"/>
  <c r="L9" i="11"/>
  <c r="J9" i="11"/>
  <c r="I9" i="11"/>
  <c r="H9" i="11"/>
  <c r="E9" i="11"/>
  <c r="D9" i="11"/>
  <c r="M8" i="11"/>
  <c r="L8" i="11"/>
  <c r="J8" i="11"/>
  <c r="I8" i="11"/>
  <c r="H8" i="11"/>
  <c r="E8" i="11"/>
  <c r="D8" i="11"/>
  <c r="M7" i="11"/>
  <c r="L7" i="11"/>
  <c r="J7" i="11"/>
  <c r="I7" i="11"/>
  <c r="H7" i="11"/>
  <c r="E7" i="11"/>
  <c r="D7" i="11"/>
  <c r="G208" i="13"/>
  <c r="K207" i="13"/>
  <c r="G207" i="13"/>
  <c r="F207" i="13"/>
  <c r="B207" i="13"/>
  <c r="K206" i="13"/>
  <c r="G206" i="13"/>
  <c r="F206" i="13"/>
  <c r="B206" i="13"/>
  <c r="K205" i="13"/>
  <c r="G205" i="13"/>
  <c r="F205" i="13"/>
  <c r="B205" i="13"/>
  <c r="K204" i="13"/>
  <c r="G204" i="13"/>
  <c r="F204" i="13"/>
  <c r="B204" i="13"/>
  <c r="K203" i="13"/>
  <c r="G203" i="13"/>
  <c r="F203" i="13"/>
  <c r="B203" i="13"/>
  <c r="E203" i="13" s="1"/>
  <c r="K202" i="13"/>
  <c r="G202" i="13"/>
  <c r="F202" i="13"/>
  <c r="B202" i="13"/>
  <c r="K201" i="13"/>
  <c r="G201" i="13"/>
  <c r="F201" i="13"/>
  <c r="B201" i="13"/>
  <c r="D201" i="13" s="1"/>
  <c r="K200" i="13"/>
  <c r="G200" i="13"/>
  <c r="F200" i="13"/>
  <c r="B200" i="13"/>
  <c r="K199" i="13"/>
  <c r="G199" i="13"/>
  <c r="F199" i="13"/>
  <c r="B199" i="13"/>
  <c r="K198" i="13"/>
  <c r="G198" i="13"/>
  <c r="F198" i="13"/>
  <c r="B198" i="13"/>
  <c r="K197" i="13"/>
  <c r="G197" i="13"/>
  <c r="F197" i="13"/>
  <c r="B197" i="13"/>
  <c r="K196" i="13"/>
  <c r="G196" i="13"/>
  <c r="F196" i="13"/>
  <c r="B196" i="13"/>
  <c r="K195" i="13"/>
  <c r="G195" i="13"/>
  <c r="F195" i="13"/>
  <c r="B195" i="13"/>
  <c r="K194" i="13"/>
  <c r="G194" i="13"/>
  <c r="F194" i="13"/>
  <c r="B194" i="13"/>
  <c r="K193" i="13"/>
  <c r="G193" i="13"/>
  <c r="F193" i="13"/>
  <c r="B193" i="13"/>
  <c r="D193" i="13" s="1"/>
  <c r="K192" i="13"/>
  <c r="G192" i="13"/>
  <c r="F192" i="13"/>
  <c r="B192" i="13"/>
  <c r="K191" i="13"/>
  <c r="G191" i="13"/>
  <c r="F191" i="13"/>
  <c r="B191" i="13"/>
  <c r="K190" i="13"/>
  <c r="G190" i="13"/>
  <c r="F190" i="13"/>
  <c r="B190" i="13"/>
  <c r="K189" i="13"/>
  <c r="G189" i="13"/>
  <c r="F189" i="13"/>
  <c r="B189" i="13"/>
  <c r="K183" i="13"/>
  <c r="F183" i="13"/>
  <c r="M182" i="13"/>
  <c r="L182" i="13"/>
  <c r="J182" i="13"/>
  <c r="I182" i="13"/>
  <c r="H182" i="13"/>
  <c r="E182" i="13"/>
  <c r="D182" i="13"/>
  <c r="M181" i="13"/>
  <c r="L181" i="13"/>
  <c r="J181" i="13"/>
  <c r="I181" i="13"/>
  <c r="H181" i="13"/>
  <c r="E181" i="13"/>
  <c r="D181" i="13"/>
  <c r="K180" i="13"/>
  <c r="F180" i="13"/>
  <c r="B180" i="13"/>
  <c r="K179" i="13"/>
  <c r="F179" i="13"/>
  <c r="E179" i="13"/>
  <c r="M178" i="13"/>
  <c r="L178" i="13"/>
  <c r="J178" i="13"/>
  <c r="I178" i="13"/>
  <c r="H178" i="13"/>
  <c r="E178" i="13"/>
  <c r="D178" i="13"/>
  <c r="M177" i="13"/>
  <c r="L177" i="13"/>
  <c r="J177" i="13"/>
  <c r="I177" i="13"/>
  <c r="H177" i="13"/>
  <c r="E177" i="13"/>
  <c r="D177" i="13"/>
  <c r="M176" i="13"/>
  <c r="L176" i="13"/>
  <c r="J176" i="13"/>
  <c r="I176" i="13"/>
  <c r="H176" i="13"/>
  <c r="E176" i="13"/>
  <c r="D176" i="13"/>
  <c r="M175" i="13"/>
  <c r="L175" i="13"/>
  <c r="J175" i="13"/>
  <c r="I175" i="13"/>
  <c r="H175" i="13"/>
  <c r="E175" i="13"/>
  <c r="D175" i="13"/>
  <c r="M174" i="13"/>
  <c r="L174" i="13"/>
  <c r="J174" i="13"/>
  <c r="I174" i="13"/>
  <c r="H174" i="13"/>
  <c r="E174" i="13"/>
  <c r="D174" i="13"/>
  <c r="M173" i="13"/>
  <c r="L173" i="13"/>
  <c r="J173" i="13"/>
  <c r="I173" i="13"/>
  <c r="H173" i="13"/>
  <c r="E173" i="13"/>
  <c r="D173" i="13"/>
  <c r="M172" i="13"/>
  <c r="L172" i="13"/>
  <c r="J172" i="13"/>
  <c r="I172" i="13"/>
  <c r="H172" i="13"/>
  <c r="E172" i="13"/>
  <c r="D172" i="13"/>
  <c r="M171" i="13"/>
  <c r="L171" i="13"/>
  <c r="J171" i="13"/>
  <c r="I171" i="13"/>
  <c r="H171" i="13"/>
  <c r="E171" i="13"/>
  <c r="D171" i="13"/>
  <c r="M170" i="13"/>
  <c r="L170" i="13"/>
  <c r="J170" i="13"/>
  <c r="I170" i="13"/>
  <c r="H170" i="13"/>
  <c r="E170" i="13"/>
  <c r="D170" i="13"/>
  <c r="M169" i="13"/>
  <c r="L169" i="13"/>
  <c r="J169" i="13"/>
  <c r="I169" i="13"/>
  <c r="H169" i="13"/>
  <c r="E169" i="13"/>
  <c r="D169" i="13"/>
  <c r="M168" i="13"/>
  <c r="L168" i="13"/>
  <c r="J168" i="13"/>
  <c r="I168" i="13"/>
  <c r="H168" i="13"/>
  <c r="E168" i="13"/>
  <c r="D168" i="13"/>
  <c r="M167" i="13"/>
  <c r="L167" i="13"/>
  <c r="J167" i="13"/>
  <c r="I167" i="13"/>
  <c r="H167" i="13"/>
  <c r="E167" i="13"/>
  <c r="D167" i="13"/>
  <c r="M166" i="13"/>
  <c r="L166" i="13"/>
  <c r="J166" i="13"/>
  <c r="I166" i="13"/>
  <c r="H166" i="13"/>
  <c r="E166" i="13"/>
  <c r="D166" i="13"/>
  <c r="M165" i="13"/>
  <c r="L165" i="13"/>
  <c r="J165" i="13"/>
  <c r="I165" i="13"/>
  <c r="H165" i="13"/>
  <c r="E165" i="13"/>
  <c r="D165" i="13"/>
  <c r="M164" i="13"/>
  <c r="L164" i="13"/>
  <c r="J164" i="13"/>
  <c r="I164" i="13"/>
  <c r="H164" i="13"/>
  <c r="E164" i="13"/>
  <c r="D164" i="13"/>
  <c r="M163" i="13"/>
  <c r="L163" i="13"/>
  <c r="J163" i="13"/>
  <c r="I163" i="13"/>
  <c r="H163" i="13"/>
  <c r="E163" i="13"/>
  <c r="D163" i="13"/>
  <c r="K156" i="13"/>
  <c r="F156" i="13"/>
  <c r="H156" i="13" s="1"/>
  <c r="B156" i="13"/>
  <c r="K155" i="13"/>
  <c r="F155" i="13"/>
  <c r="B155" i="13"/>
  <c r="K152" i="13"/>
  <c r="F152" i="13"/>
  <c r="B152" i="13"/>
  <c r="K151" i="13"/>
  <c r="F151" i="13"/>
  <c r="B151" i="13"/>
  <c r="K150" i="13"/>
  <c r="F150" i="13"/>
  <c r="B150" i="13"/>
  <c r="K149" i="13"/>
  <c r="F149" i="13"/>
  <c r="B149" i="13"/>
  <c r="K148" i="13"/>
  <c r="F148" i="13"/>
  <c r="B148" i="13"/>
  <c r="K147" i="13"/>
  <c r="F147" i="13"/>
  <c r="B147" i="13"/>
  <c r="K146" i="13"/>
  <c r="F146" i="13"/>
  <c r="B146" i="13"/>
  <c r="K145" i="13"/>
  <c r="F145" i="13"/>
  <c r="B145" i="13"/>
  <c r="I145" i="13" s="1"/>
  <c r="K144" i="13"/>
  <c r="F144" i="13"/>
  <c r="B144" i="13"/>
  <c r="K143" i="13"/>
  <c r="F143" i="13"/>
  <c r="B143" i="13"/>
  <c r="K142" i="13"/>
  <c r="F142" i="13"/>
  <c r="B142" i="13"/>
  <c r="K141" i="13"/>
  <c r="F141" i="13"/>
  <c r="B141" i="13"/>
  <c r="D141" i="13" s="1"/>
  <c r="K140" i="13"/>
  <c r="F140" i="13"/>
  <c r="B140" i="13"/>
  <c r="K139" i="13"/>
  <c r="F139" i="13"/>
  <c r="B139" i="13"/>
  <c r="K138" i="13"/>
  <c r="F138" i="13"/>
  <c r="B138" i="13"/>
  <c r="K137" i="13"/>
  <c r="K153" i="13" s="1"/>
  <c r="F137" i="13"/>
  <c r="B137" i="13"/>
  <c r="K131" i="13"/>
  <c r="M131" i="13" s="1"/>
  <c r="F131" i="13"/>
  <c r="M130" i="13"/>
  <c r="L130" i="13"/>
  <c r="J130" i="13"/>
  <c r="I130" i="13"/>
  <c r="H130" i="13"/>
  <c r="E130" i="13"/>
  <c r="D130" i="13"/>
  <c r="M129" i="13"/>
  <c r="L129" i="13"/>
  <c r="J129" i="13"/>
  <c r="I129" i="13"/>
  <c r="H129" i="13"/>
  <c r="E129" i="13"/>
  <c r="D129" i="13"/>
  <c r="K128" i="13"/>
  <c r="F128" i="13"/>
  <c r="E128" i="13"/>
  <c r="K127" i="13"/>
  <c r="L127" i="13" s="1"/>
  <c r="F127" i="13"/>
  <c r="H127" i="13" s="1"/>
  <c r="M126" i="13"/>
  <c r="L126" i="13"/>
  <c r="J126" i="13"/>
  <c r="I126" i="13"/>
  <c r="H126" i="13"/>
  <c r="E126" i="13"/>
  <c r="D126" i="13"/>
  <c r="M125" i="13"/>
  <c r="L125" i="13"/>
  <c r="J125" i="13"/>
  <c r="I125" i="13"/>
  <c r="H125" i="13"/>
  <c r="E125" i="13"/>
  <c r="D125" i="13"/>
  <c r="M124" i="13"/>
  <c r="L124" i="13"/>
  <c r="J124" i="13"/>
  <c r="I124" i="13"/>
  <c r="H124" i="13"/>
  <c r="E124" i="13"/>
  <c r="D124" i="13"/>
  <c r="M123" i="13"/>
  <c r="L123" i="13"/>
  <c r="J123" i="13"/>
  <c r="I123" i="13"/>
  <c r="H123" i="13"/>
  <c r="E123" i="13"/>
  <c r="D123" i="13"/>
  <c r="M122" i="13"/>
  <c r="L122" i="13"/>
  <c r="J122" i="13"/>
  <c r="I122" i="13"/>
  <c r="H122" i="13"/>
  <c r="E122" i="13"/>
  <c r="D122" i="13"/>
  <c r="M121" i="13"/>
  <c r="L121" i="13"/>
  <c r="J121" i="13"/>
  <c r="I121" i="13"/>
  <c r="H121" i="13"/>
  <c r="E121" i="13"/>
  <c r="D121" i="13"/>
  <c r="M120" i="13"/>
  <c r="L120" i="13"/>
  <c r="J120" i="13"/>
  <c r="I120" i="13"/>
  <c r="H120" i="13"/>
  <c r="E120" i="13"/>
  <c r="D120" i="13"/>
  <c r="M119" i="13"/>
  <c r="L119" i="13"/>
  <c r="J119" i="13"/>
  <c r="I119" i="13"/>
  <c r="H119" i="13"/>
  <c r="E119" i="13"/>
  <c r="D119" i="13"/>
  <c r="M118" i="13"/>
  <c r="L118" i="13"/>
  <c r="J118" i="13"/>
  <c r="I118" i="13"/>
  <c r="H118" i="13"/>
  <c r="E118" i="13"/>
  <c r="D118" i="13"/>
  <c r="M117" i="13"/>
  <c r="L117" i="13"/>
  <c r="J117" i="13"/>
  <c r="I117" i="13"/>
  <c r="H117" i="13"/>
  <c r="E117" i="13"/>
  <c r="D117" i="13"/>
  <c r="M116" i="13"/>
  <c r="L116" i="13"/>
  <c r="J116" i="13"/>
  <c r="I116" i="13"/>
  <c r="H116" i="13"/>
  <c r="E116" i="13"/>
  <c r="D116" i="13"/>
  <c r="M115" i="13"/>
  <c r="L115" i="13"/>
  <c r="J115" i="13"/>
  <c r="I115" i="13"/>
  <c r="H115" i="13"/>
  <c r="E115" i="13"/>
  <c r="D115" i="13"/>
  <c r="M114" i="13"/>
  <c r="L114" i="13"/>
  <c r="J114" i="13"/>
  <c r="I114" i="13"/>
  <c r="H114" i="13"/>
  <c r="E114" i="13"/>
  <c r="D114" i="13"/>
  <c r="M113" i="13"/>
  <c r="L113" i="13"/>
  <c r="J113" i="13"/>
  <c r="I113" i="13"/>
  <c r="H113" i="13"/>
  <c r="E113" i="13"/>
  <c r="D113" i="13"/>
  <c r="M112" i="13"/>
  <c r="L112" i="13"/>
  <c r="J112" i="13"/>
  <c r="I112" i="13"/>
  <c r="H112" i="13"/>
  <c r="E112" i="13"/>
  <c r="D112" i="13"/>
  <c r="M111" i="13"/>
  <c r="L111" i="13"/>
  <c r="J111" i="13"/>
  <c r="I111" i="13"/>
  <c r="H111" i="13"/>
  <c r="E111" i="13"/>
  <c r="D111" i="13"/>
  <c r="K105" i="13"/>
  <c r="F105" i="13"/>
  <c r="H105" i="13" s="1"/>
  <c r="B105" i="13"/>
  <c r="M104" i="13"/>
  <c r="L104" i="13"/>
  <c r="J104" i="13"/>
  <c r="I104" i="13"/>
  <c r="H104" i="13"/>
  <c r="E104" i="13"/>
  <c r="D104" i="13"/>
  <c r="M103" i="13"/>
  <c r="L103" i="13"/>
  <c r="J103" i="13"/>
  <c r="I103" i="13"/>
  <c r="H103" i="13"/>
  <c r="E103" i="13"/>
  <c r="D103" i="13"/>
  <c r="K102" i="13"/>
  <c r="F102" i="13"/>
  <c r="H102" i="13" s="1"/>
  <c r="B102" i="13"/>
  <c r="K101" i="13"/>
  <c r="F101" i="13"/>
  <c r="H101" i="13" s="1"/>
  <c r="B101" i="13"/>
  <c r="M100" i="13"/>
  <c r="L100" i="13"/>
  <c r="J100" i="13"/>
  <c r="I100" i="13"/>
  <c r="H100" i="13"/>
  <c r="E100" i="13"/>
  <c r="D100" i="13"/>
  <c r="M99" i="13"/>
  <c r="L99" i="13"/>
  <c r="J99" i="13"/>
  <c r="I99" i="13"/>
  <c r="H99" i="13"/>
  <c r="E99" i="13"/>
  <c r="D99" i="13"/>
  <c r="M98" i="13"/>
  <c r="L98" i="13"/>
  <c r="J98" i="13"/>
  <c r="I98" i="13"/>
  <c r="H98" i="13"/>
  <c r="E98" i="13"/>
  <c r="D98" i="13"/>
  <c r="M97" i="13"/>
  <c r="L97" i="13"/>
  <c r="J97" i="13"/>
  <c r="I97" i="13"/>
  <c r="H97" i="13"/>
  <c r="E97" i="13"/>
  <c r="D97" i="13"/>
  <c r="M96" i="13"/>
  <c r="L96" i="13"/>
  <c r="J96" i="13"/>
  <c r="I96" i="13"/>
  <c r="H96" i="13"/>
  <c r="E96" i="13"/>
  <c r="D96" i="13"/>
  <c r="M95" i="13"/>
  <c r="L95" i="13"/>
  <c r="J95" i="13"/>
  <c r="I95" i="13"/>
  <c r="H95" i="13"/>
  <c r="E95" i="13"/>
  <c r="D95" i="13"/>
  <c r="M94" i="13"/>
  <c r="L94" i="13"/>
  <c r="J94" i="13"/>
  <c r="I94" i="13"/>
  <c r="H94" i="13"/>
  <c r="E94" i="13"/>
  <c r="D94" i="13"/>
  <c r="M93" i="13"/>
  <c r="L93" i="13"/>
  <c r="J93" i="13"/>
  <c r="I93" i="13"/>
  <c r="H93" i="13"/>
  <c r="E93" i="13"/>
  <c r="D93" i="13"/>
  <c r="M92" i="13"/>
  <c r="L92" i="13"/>
  <c r="J92" i="13"/>
  <c r="I92" i="13"/>
  <c r="H92" i="13"/>
  <c r="E92" i="13"/>
  <c r="D92" i="13"/>
  <c r="M91" i="13"/>
  <c r="L91" i="13"/>
  <c r="J91" i="13"/>
  <c r="I91" i="13"/>
  <c r="H91" i="13"/>
  <c r="E91" i="13"/>
  <c r="D91" i="13"/>
  <c r="M90" i="13"/>
  <c r="L90" i="13"/>
  <c r="J90" i="13"/>
  <c r="I90" i="13"/>
  <c r="H90" i="13"/>
  <c r="E90" i="13"/>
  <c r="D90" i="13"/>
  <c r="M89" i="13"/>
  <c r="L89" i="13"/>
  <c r="J89" i="13"/>
  <c r="I89" i="13"/>
  <c r="H89" i="13"/>
  <c r="E89" i="13"/>
  <c r="D89" i="13"/>
  <c r="M88" i="13"/>
  <c r="L88" i="13"/>
  <c r="J88" i="13"/>
  <c r="I88" i="13"/>
  <c r="H88" i="13"/>
  <c r="E88" i="13"/>
  <c r="D88" i="13"/>
  <c r="M87" i="13"/>
  <c r="L87" i="13"/>
  <c r="J87" i="13"/>
  <c r="I87" i="13"/>
  <c r="H87" i="13"/>
  <c r="E87" i="13"/>
  <c r="D87" i="13"/>
  <c r="M86" i="13"/>
  <c r="L86" i="13"/>
  <c r="J86" i="13"/>
  <c r="I86" i="13"/>
  <c r="H86" i="13"/>
  <c r="E86" i="13"/>
  <c r="D86" i="13"/>
  <c r="M85" i="13"/>
  <c r="L85" i="13"/>
  <c r="J85" i="13"/>
  <c r="I85" i="13"/>
  <c r="H85" i="13"/>
  <c r="E85" i="13"/>
  <c r="D85" i="13"/>
  <c r="K79" i="13"/>
  <c r="F79" i="13"/>
  <c r="I79" i="13" s="1"/>
  <c r="E79" i="13"/>
  <c r="D79" i="13"/>
  <c r="M79" i="13"/>
  <c r="M78" i="13"/>
  <c r="L78" i="13"/>
  <c r="J78" i="13"/>
  <c r="I78" i="13"/>
  <c r="H78" i="13"/>
  <c r="E78" i="13"/>
  <c r="D78" i="13"/>
  <c r="M77" i="13"/>
  <c r="L77" i="13"/>
  <c r="J77" i="13"/>
  <c r="I77" i="13"/>
  <c r="H77" i="13"/>
  <c r="E77" i="13"/>
  <c r="D77" i="13"/>
  <c r="K76" i="13"/>
  <c r="L76" i="13" s="1"/>
  <c r="F76" i="13"/>
  <c r="H76" i="13" s="1"/>
  <c r="K75" i="13"/>
  <c r="L75" i="13" s="1"/>
  <c r="F75" i="13"/>
  <c r="H75" i="13" s="1"/>
  <c r="M74" i="13"/>
  <c r="L74" i="13"/>
  <c r="J74" i="13"/>
  <c r="I74" i="13"/>
  <c r="H74" i="13"/>
  <c r="E74" i="13"/>
  <c r="D74" i="13"/>
  <c r="M73" i="13"/>
  <c r="L73" i="13"/>
  <c r="J73" i="13"/>
  <c r="I73" i="13"/>
  <c r="H73" i="13"/>
  <c r="E73" i="13"/>
  <c r="D73" i="13"/>
  <c r="M72" i="13"/>
  <c r="L72" i="13"/>
  <c r="J72" i="13"/>
  <c r="I72" i="13"/>
  <c r="H72" i="13"/>
  <c r="E72" i="13"/>
  <c r="D72" i="13"/>
  <c r="M71" i="13"/>
  <c r="L71" i="13"/>
  <c r="J71" i="13"/>
  <c r="I71" i="13"/>
  <c r="H71" i="13"/>
  <c r="E71" i="13"/>
  <c r="D71" i="13"/>
  <c r="M70" i="13"/>
  <c r="L70" i="13"/>
  <c r="J70" i="13"/>
  <c r="I70" i="13"/>
  <c r="H70" i="13"/>
  <c r="E70" i="13"/>
  <c r="D70" i="13"/>
  <c r="M69" i="13"/>
  <c r="L69" i="13"/>
  <c r="J69" i="13"/>
  <c r="I69" i="13"/>
  <c r="H69" i="13"/>
  <c r="E69" i="13"/>
  <c r="D69" i="13"/>
  <c r="M68" i="13"/>
  <c r="L68" i="13"/>
  <c r="J68" i="13"/>
  <c r="I68" i="13"/>
  <c r="H68" i="13"/>
  <c r="E68" i="13"/>
  <c r="D68" i="13"/>
  <c r="M67" i="13"/>
  <c r="L67" i="13"/>
  <c r="J67" i="13"/>
  <c r="I67" i="13"/>
  <c r="H67" i="13"/>
  <c r="E67" i="13"/>
  <c r="D67" i="13"/>
  <c r="M66" i="13"/>
  <c r="L66" i="13"/>
  <c r="J66" i="13"/>
  <c r="I66" i="13"/>
  <c r="H66" i="13"/>
  <c r="E66" i="13"/>
  <c r="D66" i="13"/>
  <c r="M65" i="13"/>
  <c r="L65" i="13"/>
  <c r="J65" i="13"/>
  <c r="I65" i="13"/>
  <c r="H65" i="13"/>
  <c r="E65" i="13"/>
  <c r="D65" i="13"/>
  <c r="M64" i="13"/>
  <c r="L64" i="13"/>
  <c r="J64" i="13"/>
  <c r="I64" i="13"/>
  <c r="H64" i="13"/>
  <c r="E64" i="13"/>
  <c r="D64" i="13"/>
  <c r="M63" i="13"/>
  <c r="L63" i="13"/>
  <c r="J63" i="13"/>
  <c r="I63" i="13"/>
  <c r="H63" i="13"/>
  <c r="E63" i="13"/>
  <c r="D63" i="13"/>
  <c r="M62" i="13"/>
  <c r="L62" i="13"/>
  <c r="J62" i="13"/>
  <c r="I62" i="13"/>
  <c r="H62" i="13"/>
  <c r="E62" i="13"/>
  <c r="D62" i="13"/>
  <c r="M61" i="13"/>
  <c r="L61" i="13"/>
  <c r="J61" i="13"/>
  <c r="I61" i="13"/>
  <c r="H61" i="13"/>
  <c r="E61" i="13"/>
  <c r="D61" i="13"/>
  <c r="M60" i="13"/>
  <c r="L60" i="13"/>
  <c r="J60" i="13"/>
  <c r="I60" i="13"/>
  <c r="H60" i="13"/>
  <c r="E60" i="13"/>
  <c r="D60" i="13"/>
  <c r="M59" i="13"/>
  <c r="L59" i="13"/>
  <c r="J59" i="13"/>
  <c r="I59" i="13"/>
  <c r="H59" i="13"/>
  <c r="E59" i="13"/>
  <c r="D59" i="13"/>
  <c r="K53" i="13"/>
  <c r="F53" i="13"/>
  <c r="H53" i="13" s="1"/>
  <c r="B53" i="13"/>
  <c r="M52" i="13"/>
  <c r="L52" i="13"/>
  <c r="J52" i="13"/>
  <c r="I52" i="13"/>
  <c r="H52" i="13"/>
  <c r="E52" i="13"/>
  <c r="D52" i="13"/>
  <c r="M51" i="13"/>
  <c r="L51" i="13"/>
  <c r="J51" i="13"/>
  <c r="I51" i="13"/>
  <c r="H51" i="13"/>
  <c r="E51" i="13"/>
  <c r="D51" i="13"/>
  <c r="K50" i="13"/>
  <c r="F50" i="13"/>
  <c r="H50" i="13" s="1"/>
  <c r="B50" i="13"/>
  <c r="E50" i="13" s="1"/>
  <c r="K49" i="13"/>
  <c r="F49" i="13"/>
  <c r="H49" i="13" s="1"/>
  <c r="B49" i="13"/>
  <c r="E49" i="13" s="1"/>
  <c r="M48" i="13"/>
  <c r="L48" i="13"/>
  <c r="J48" i="13"/>
  <c r="I48" i="13"/>
  <c r="H48" i="13"/>
  <c r="E48" i="13"/>
  <c r="D48" i="13"/>
  <c r="M47" i="13"/>
  <c r="L47" i="13"/>
  <c r="J47" i="13"/>
  <c r="I47" i="13"/>
  <c r="H47" i="13"/>
  <c r="E47" i="13"/>
  <c r="D47" i="13"/>
  <c r="M46" i="13"/>
  <c r="L46" i="13"/>
  <c r="J46" i="13"/>
  <c r="I46" i="13"/>
  <c r="H46" i="13"/>
  <c r="E46" i="13"/>
  <c r="D46" i="13"/>
  <c r="M45" i="13"/>
  <c r="L45" i="13"/>
  <c r="J45" i="13"/>
  <c r="I45" i="13"/>
  <c r="H45" i="13"/>
  <c r="E45" i="13"/>
  <c r="D45" i="13"/>
  <c r="M44" i="13"/>
  <c r="L44" i="13"/>
  <c r="J44" i="13"/>
  <c r="I44" i="13"/>
  <c r="H44" i="13"/>
  <c r="E44" i="13"/>
  <c r="D44" i="13"/>
  <c r="M43" i="13"/>
  <c r="L43" i="13"/>
  <c r="J43" i="13"/>
  <c r="I43" i="13"/>
  <c r="H43" i="13"/>
  <c r="E43" i="13"/>
  <c r="D43" i="13"/>
  <c r="M42" i="13"/>
  <c r="L42" i="13"/>
  <c r="J42" i="13"/>
  <c r="I42" i="13"/>
  <c r="H42" i="13"/>
  <c r="E42" i="13"/>
  <c r="D42" i="13"/>
  <c r="M41" i="13"/>
  <c r="L41" i="13"/>
  <c r="J41" i="13"/>
  <c r="I41" i="13"/>
  <c r="H41" i="13"/>
  <c r="E41" i="13"/>
  <c r="D41" i="13"/>
  <c r="M40" i="13"/>
  <c r="L40" i="13"/>
  <c r="J40" i="13"/>
  <c r="I40" i="13"/>
  <c r="H40" i="13"/>
  <c r="E40" i="13"/>
  <c r="D40" i="13"/>
  <c r="M39" i="13"/>
  <c r="L39" i="13"/>
  <c r="J39" i="13"/>
  <c r="I39" i="13"/>
  <c r="H39" i="13"/>
  <c r="E39" i="13"/>
  <c r="D39" i="13"/>
  <c r="M38" i="13"/>
  <c r="L38" i="13"/>
  <c r="J38" i="13"/>
  <c r="I38" i="13"/>
  <c r="H38" i="13"/>
  <c r="E38" i="13"/>
  <c r="D38" i="13"/>
  <c r="M37" i="13"/>
  <c r="L37" i="13"/>
  <c r="J37" i="13"/>
  <c r="I37" i="13"/>
  <c r="H37" i="13"/>
  <c r="E37" i="13"/>
  <c r="D37" i="13"/>
  <c r="M36" i="13"/>
  <c r="L36" i="13"/>
  <c r="J36" i="13"/>
  <c r="I36" i="13"/>
  <c r="H36" i="13"/>
  <c r="E36" i="13"/>
  <c r="D36" i="13"/>
  <c r="M35" i="13"/>
  <c r="L35" i="13"/>
  <c r="J35" i="13"/>
  <c r="I35" i="13"/>
  <c r="H35" i="13"/>
  <c r="E35" i="13"/>
  <c r="D35" i="13"/>
  <c r="M34" i="13"/>
  <c r="L34" i="13"/>
  <c r="J34" i="13"/>
  <c r="I34" i="13"/>
  <c r="H34" i="13"/>
  <c r="E34" i="13"/>
  <c r="D34" i="13"/>
  <c r="M33" i="13"/>
  <c r="L33" i="13"/>
  <c r="J33" i="13"/>
  <c r="I33" i="13"/>
  <c r="H33" i="13"/>
  <c r="E33" i="13"/>
  <c r="D33" i="13"/>
  <c r="K27" i="13"/>
  <c r="F27" i="13"/>
  <c r="B27" i="13"/>
  <c r="M26" i="13"/>
  <c r="L26" i="13"/>
  <c r="J26" i="13"/>
  <c r="I26" i="13"/>
  <c r="H26" i="13"/>
  <c r="E26" i="13"/>
  <c r="D26" i="13"/>
  <c r="M25" i="13"/>
  <c r="L25" i="13"/>
  <c r="J25" i="13"/>
  <c r="I25" i="13"/>
  <c r="H25" i="13"/>
  <c r="E25" i="13"/>
  <c r="D25" i="13"/>
  <c r="K24" i="13"/>
  <c r="F24" i="13"/>
  <c r="B24" i="13"/>
  <c r="E24" i="13" s="1"/>
  <c r="K23" i="13"/>
  <c r="F23" i="13"/>
  <c r="H23" i="13" s="1"/>
  <c r="B23" i="13"/>
  <c r="M22" i="13"/>
  <c r="L22" i="13"/>
  <c r="J22" i="13"/>
  <c r="I22" i="13"/>
  <c r="H22" i="13"/>
  <c r="E22" i="13"/>
  <c r="D22" i="13"/>
  <c r="M21" i="13"/>
  <c r="L21" i="13"/>
  <c r="J21" i="13"/>
  <c r="I21" i="13"/>
  <c r="H21" i="13"/>
  <c r="E21" i="13"/>
  <c r="D21" i="13"/>
  <c r="M20" i="13"/>
  <c r="L20" i="13"/>
  <c r="J20" i="13"/>
  <c r="I20" i="13"/>
  <c r="H20" i="13"/>
  <c r="E20" i="13"/>
  <c r="D20" i="13"/>
  <c r="M19" i="13"/>
  <c r="L19" i="13"/>
  <c r="J19" i="13"/>
  <c r="I19" i="13"/>
  <c r="H19" i="13"/>
  <c r="E19" i="13"/>
  <c r="D19" i="13"/>
  <c r="M18" i="13"/>
  <c r="L18" i="13"/>
  <c r="J18" i="13"/>
  <c r="I18" i="13"/>
  <c r="H18" i="13"/>
  <c r="E18" i="13"/>
  <c r="D18" i="13"/>
  <c r="M17" i="13"/>
  <c r="L17" i="13"/>
  <c r="J17" i="13"/>
  <c r="I17" i="13"/>
  <c r="H17" i="13"/>
  <c r="E17" i="13"/>
  <c r="D17" i="13"/>
  <c r="M16" i="13"/>
  <c r="L16" i="13"/>
  <c r="J16" i="13"/>
  <c r="I16" i="13"/>
  <c r="H16" i="13"/>
  <c r="E16" i="13"/>
  <c r="D16" i="13"/>
  <c r="M15" i="13"/>
  <c r="L15" i="13"/>
  <c r="J15" i="13"/>
  <c r="I15" i="13"/>
  <c r="H15" i="13"/>
  <c r="E15" i="13"/>
  <c r="D15" i="13"/>
  <c r="M14" i="13"/>
  <c r="L14" i="13"/>
  <c r="J14" i="13"/>
  <c r="I14" i="13"/>
  <c r="H14" i="13"/>
  <c r="E14" i="13"/>
  <c r="D14" i="13"/>
  <c r="M13" i="13"/>
  <c r="L13" i="13"/>
  <c r="J13" i="13"/>
  <c r="I13" i="13"/>
  <c r="H13" i="13"/>
  <c r="E13" i="13"/>
  <c r="D13" i="13"/>
  <c r="M12" i="13"/>
  <c r="L12" i="13"/>
  <c r="J12" i="13"/>
  <c r="I12" i="13"/>
  <c r="H12" i="13"/>
  <c r="E12" i="13"/>
  <c r="D12" i="13"/>
  <c r="M11" i="13"/>
  <c r="L11" i="13"/>
  <c r="J11" i="13"/>
  <c r="I11" i="13"/>
  <c r="H11" i="13"/>
  <c r="E11" i="13"/>
  <c r="D11" i="13"/>
  <c r="M10" i="13"/>
  <c r="L10" i="13"/>
  <c r="J10" i="13"/>
  <c r="I10" i="13"/>
  <c r="H10" i="13"/>
  <c r="E10" i="13"/>
  <c r="D10" i="13"/>
  <c r="M9" i="13"/>
  <c r="L9" i="13"/>
  <c r="J9" i="13"/>
  <c r="I9" i="13"/>
  <c r="H9" i="13"/>
  <c r="E9" i="13"/>
  <c r="D9" i="13"/>
  <c r="M8" i="13"/>
  <c r="L8" i="13"/>
  <c r="J8" i="13"/>
  <c r="I8" i="13"/>
  <c r="H8" i="13"/>
  <c r="E8" i="13"/>
  <c r="D8" i="13"/>
  <c r="M7" i="13"/>
  <c r="L7" i="13"/>
  <c r="J7" i="13"/>
  <c r="I7" i="13"/>
  <c r="H7" i="13"/>
  <c r="E7" i="13"/>
  <c r="D7" i="13"/>
  <c r="G226" i="7"/>
  <c r="C226" i="7"/>
  <c r="K225" i="7"/>
  <c r="G225" i="7"/>
  <c r="F225" i="7"/>
  <c r="C225" i="7"/>
  <c r="B225" i="7"/>
  <c r="K224" i="7"/>
  <c r="G224" i="7"/>
  <c r="F224" i="7"/>
  <c r="C224" i="7"/>
  <c r="B224" i="7"/>
  <c r="L224" i="7" s="1"/>
  <c r="K223" i="7"/>
  <c r="G223" i="7"/>
  <c r="F223" i="7"/>
  <c r="C223" i="7"/>
  <c r="B223" i="7"/>
  <c r="K222" i="7"/>
  <c r="G222" i="7"/>
  <c r="F222" i="7"/>
  <c r="C222" i="7"/>
  <c r="B222" i="7"/>
  <c r="K221" i="7"/>
  <c r="G221" i="7"/>
  <c r="F221" i="7"/>
  <c r="C221" i="7"/>
  <c r="B221" i="7"/>
  <c r="K220" i="7"/>
  <c r="G220" i="7"/>
  <c r="F220" i="7"/>
  <c r="C220" i="7"/>
  <c r="B220" i="7"/>
  <c r="K219" i="7"/>
  <c r="G219" i="7"/>
  <c r="F219" i="7"/>
  <c r="C219" i="7"/>
  <c r="B219" i="7"/>
  <c r="K218" i="7"/>
  <c r="G218" i="7"/>
  <c r="F218" i="7"/>
  <c r="C218" i="7"/>
  <c r="B218" i="7"/>
  <c r="K217" i="7"/>
  <c r="G217" i="7"/>
  <c r="F217" i="7"/>
  <c r="C217" i="7"/>
  <c r="B217" i="7"/>
  <c r="K216" i="7"/>
  <c r="G216" i="7"/>
  <c r="F216" i="7"/>
  <c r="C216" i="7"/>
  <c r="B216" i="7"/>
  <c r="K215" i="7"/>
  <c r="G215" i="7"/>
  <c r="F215" i="7"/>
  <c r="C215" i="7"/>
  <c r="B215" i="7"/>
  <c r="K214" i="7"/>
  <c r="G214" i="7"/>
  <c r="F214" i="7"/>
  <c r="C214" i="7"/>
  <c r="B214" i="7"/>
  <c r="K213" i="7"/>
  <c r="G213" i="7"/>
  <c r="F213" i="7"/>
  <c r="C213" i="7"/>
  <c r="B213" i="7"/>
  <c r="K212" i="7"/>
  <c r="G212" i="7"/>
  <c r="F212" i="7"/>
  <c r="C212" i="7"/>
  <c r="B212" i="7"/>
  <c r="K211" i="7"/>
  <c r="G211" i="7"/>
  <c r="F211" i="7"/>
  <c r="C211" i="7"/>
  <c r="B211" i="7"/>
  <c r="K210" i="7"/>
  <c r="G210" i="7"/>
  <c r="F210" i="7"/>
  <c r="C210" i="7"/>
  <c r="B210" i="7"/>
  <c r="K209" i="7"/>
  <c r="G209" i="7"/>
  <c r="F209" i="7"/>
  <c r="C209" i="7"/>
  <c r="B209" i="7"/>
  <c r="K208" i="7"/>
  <c r="G208" i="7"/>
  <c r="F208" i="7"/>
  <c r="C208" i="7"/>
  <c r="B208" i="7"/>
  <c r="K207" i="7"/>
  <c r="G207" i="7"/>
  <c r="F207" i="7"/>
  <c r="C207" i="7"/>
  <c r="B207" i="7"/>
  <c r="K206" i="7"/>
  <c r="G206" i="7"/>
  <c r="F206" i="7"/>
  <c r="C206" i="7"/>
  <c r="B206" i="7"/>
  <c r="K205" i="7"/>
  <c r="G205" i="7"/>
  <c r="F205" i="7"/>
  <c r="C205" i="7"/>
  <c r="B205" i="7"/>
  <c r="K198" i="7"/>
  <c r="F198" i="7"/>
  <c r="B198" i="7"/>
  <c r="M197" i="7"/>
  <c r="L197" i="7"/>
  <c r="J197" i="7"/>
  <c r="I197" i="7"/>
  <c r="H197" i="7"/>
  <c r="E197" i="7"/>
  <c r="D197" i="7"/>
  <c r="M196" i="7"/>
  <c r="L196" i="7"/>
  <c r="J196" i="7"/>
  <c r="I196" i="7"/>
  <c r="H196" i="7"/>
  <c r="E196" i="7"/>
  <c r="D196" i="7"/>
  <c r="M195" i="7"/>
  <c r="L195" i="7"/>
  <c r="J195" i="7"/>
  <c r="I195" i="7"/>
  <c r="H195" i="7"/>
  <c r="E195" i="7"/>
  <c r="D195" i="7"/>
  <c r="M194" i="7"/>
  <c r="L194" i="7"/>
  <c r="J194" i="7"/>
  <c r="I194" i="7"/>
  <c r="H194" i="7"/>
  <c r="E194" i="7"/>
  <c r="D194" i="7"/>
  <c r="M193" i="7"/>
  <c r="L193" i="7"/>
  <c r="J193" i="7"/>
  <c r="I193" i="7"/>
  <c r="H193" i="7"/>
  <c r="E193" i="7"/>
  <c r="D193" i="7"/>
  <c r="M192" i="7"/>
  <c r="L192" i="7"/>
  <c r="J192" i="7"/>
  <c r="I192" i="7"/>
  <c r="H192" i="7"/>
  <c r="E192" i="7"/>
  <c r="D192" i="7"/>
  <c r="M191" i="7"/>
  <c r="L191" i="7"/>
  <c r="J191" i="7"/>
  <c r="I191" i="7"/>
  <c r="H191" i="7"/>
  <c r="E191" i="7"/>
  <c r="D191" i="7"/>
  <c r="M190" i="7"/>
  <c r="L190" i="7"/>
  <c r="J190" i="7"/>
  <c r="I190" i="7"/>
  <c r="H190" i="7"/>
  <c r="E190" i="7"/>
  <c r="D190" i="7"/>
  <c r="M189" i="7"/>
  <c r="L189" i="7"/>
  <c r="J189" i="7"/>
  <c r="I189" i="7"/>
  <c r="H189" i="7"/>
  <c r="E189" i="7"/>
  <c r="D189" i="7"/>
  <c r="K188" i="7"/>
  <c r="L188" i="7" s="1"/>
  <c r="F188" i="7"/>
  <c r="E188" i="7"/>
  <c r="K187" i="7"/>
  <c r="L187" i="7" s="1"/>
  <c r="F187" i="7"/>
  <c r="E187" i="7"/>
  <c r="M186" i="7"/>
  <c r="L186" i="7"/>
  <c r="J186" i="7"/>
  <c r="I186" i="7"/>
  <c r="H186" i="7"/>
  <c r="E186" i="7"/>
  <c r="D186" i="7"/>
  <c r="M185" i="7"/>
  <c r="L185" i="7"/>
  <c r="J185" i="7"/>
  <c r="I185" i="7"/>
  <c r="H185" i="7"/>
  <c r="E185" i="7"/>
  <c r="D185" i="7"/>
  <c r="M184" i="7"/>
  <c r="L184" i="7"/>
  <c r="J184" i="7"/>
  <c r="I184" i="7"/>
  <c r="H184" i="7"/>
  <c r="E184" i="7"/>
  <c r="D184" i="7"/>
  <c r="M183" i="7"/>
  <c r="L183" i="7"/>
  <c r="J183" i="7"/>
  <c r="I183" i="7"/>
  <c r="H183" i="7"/>
  <c r="E183" i="7"/>
  <c r="D183" i="7"/>
  <c r="M182" i="7"/>
  <c r="L182" i="7"/>
  <c r="J182" i="7"/>
  <c r="I182" i="7"/>
  <c r="H182" i="7"/>
  <c r="E182" i="7"/>
  <c r="D182" i="7"/>
  <c r="M181" i="7"/>
  <c r="L181" i="7"/>
  <c r="J181" i="7"/>
  <c r="I181" i="7"/>
  <c r="H181" i="7"/>
  <c r="E181" i="7"/>
  <c r="D181" i="7"/>
  <c r="M180" i="7"/>
  <c r="L180" i="7"/>
  <c r="J180" i="7"/>
  <c r="I180" i="7"/>
  <c r="H180" i="7"/>
  <c r="E180" i="7"/>
  <c r="D180" i="7"/>
  <c r="M179" i="7"/>
  <c r="L179" i="7"/>
  <c r="J179" i="7"/>
  <c r="I179" i="7"/>
  <c r="H179" i="7"/>
  <c r="E179" i="7"/>
  <c r="D179" i="7"/>
  <c r="M178" i="7"/>
  <c r="L178" i="7"/>
  <c r="J178" i="7"/>
  <c r="I178" i="7"/>
  <c r="H178" i="7"/>
  <c r="E178" i="7"/>
  <c r="D178" i="7"/>
  <c r="M177" i="7"/>
  <c r="L177" i="7"/>
  <c r="J177" i="7"/>
  <c r="I177" i="7"/>
  <c r="H177" i="7"/>
  <c r="E177" i="7"/>
  <c r="D177" i="7"/>
  <c r="M176" i="7"/>
  <c r="L176" i="7"/>
  <c r="J176" i="7"/>
  <c r="I176" i="7"/>
  <c r="H176" i="7"/>
  <c r="E176" i="7"/>
  <c r="D176" i="7"/>
  <c r="G170" i="7"/>
  <c r="C170" i="7"/>
  <c r="G169" i="7"/>
  <c r="C169" i="7"/>
  <c r="B169" i="7"/>
  <c r="J168" i="7"/>
  <c r="I168" i="7"/>
  <c r="G168" i="7"/>
  <c r="H168" i="7" s="1"/>
  <c r="C168" i="7"/>
  <c r="B168" i="7"/>
  <c r="G167" i="7"/>
  <c r="C167" i="7"/>
  <c r="B167" i="7"/>
  <c r="J167" i="7" s="1"/>
  <c r="G166" i="7"/>
  <c r="C166" i="7"/>
  <c r="B166" i="7"/>
  <c r="G165" i="7"/>
  <c r="C165" i="7"/>
  <c r="B165" i="7"/>
  <c r="I165" i="7" s="1"/>
  <c r="G164" i="7"/>
  <c r="C164" i="7"/>
  <c r="B164" i="7"/>
  <c r="J164" i="7" s="1"/>
  <c r="G163" i="7"/>
  <c r="C163" i="7"/>
  <c r="B163" i="7"/>
  <c r="J163" i="7" s="1"/>
  <c r="G162" i="7"/>
  <c r="C162" i="7"/>
  <c r="B162" i="7"/>
  <c r="I162" i="7" s="1"/>
  <c r="G161" i="7"/>
  <c r="C161" i="7"/>
  <c r="B161" i="7"/>
  <c r="L161" i="7" s="1"/>
  <c r="G158" i="7"/>
  <c r="C158" i="7"/>
  <c r="B158" i="7"/>
  <c r="M158" i="7" s="1"/>
  <c r="G157" i="7"/>
  <c r="C157" i="7"/>
  <c r="B157" i="7"/>
  <c r="G156" i="7"/>
  <c r="C156" i="7"/>
  <c r="B156" i="7"/>
  <c r="G155" i="7"/>
  <c r="C155" i="7"/>
  <c r="B155" i="7"/>
  <c r="G154" i="7"/>
  <c r="C154" i="7"/>
  <c r="B154" i="7"/>
  <c r="M154" i="7" s="1"/>
  <c r="G153" i="7"/>
  <c r="C153" i="7"/>
  <c r="B153" i="7"/>
  <c r="G152" i="7"/>
  <c r="C152" i="7"/>
  <c r="B152" i="7"/>
  <c r="G151" i="7"/>
  <c r="C151" i="7"/>
  <c r="B151" i="7"/>
  <c r="G150" i="7"/>
  <c r="C150" i="7"/>
  <c r="B150" i="7"/>
  <c r="G149" i="7"/>
  <c r="H149" i="7" s="1"/>
  <c r="C149" i="7"/>
  <c r="B149" i="7"/>
  <c r="I149" i="7" s="1"/>
  <c r="G148" i="7"/>
  <c r="C148" i="7"/>
  <c r="B148" i="7"/>
  <c r="K142" i="7"/>
  <c r="F142" i="7"/>
  <c r="B142" i="7"/>
  <c r="E142" i="7" s="1"/>
  <c r="M141" i="7"/>
  <c r="L141" i="7"/>
  <c r="J141" i="7"/>
  <c r="I141" i="7"/>
  <c r="H141" i="7"/>
  <c r="E141" i="7"/>
  <c r="D141" i="7"/>
  <c r="M140" i="7"/>
  <c r="L140" i="7"/>
  <c r="J140" i="7"/>
  <c r="I140" i="7"/>
  <c r="H140" i="7"/>
  <c r="E140" i="7"/>
  <c r="D140" i="7"/>
  <c r="M139" i="7"/>
  <c r="L139" i="7"/>
  <c r="J139" i="7"/>
  <c r="I139" i="7"/>
  <c r="H139" i="7"/>
  <c r="E139" i="7"/>
  <c r="D139" i="7"/>
  <c r="M138" i="7"/>
  <c r="L138" i="7"/>
  <c r="J138" i="7"/>
  <c r="I138" i="7"/>
  <c r="H138" i="7"/>
  <c r="E138" i="7"/>
  <c r="D138" i="7"/>
  <c r="M137" i="7"/>
  <c r="L137" i="7"/>
  <c r="J137" i="7"/>
  <c r="I137" i="7"/>
  <c r="H137" i="7"/>
  <c r="E137" i="7"/>
  <c r="D137" i="7"/>
  <c r="M136" i="7"/>
  <c r="L136" i="7"/>
  <c r="J136" i="7"/>
  <c r="I136" i="7"/>
  <c r="H136" i="7"/>
  <c r="E136" i="7"/>
  <c r="D136" i="7"/>
  <c r="M135" i="7"/>
  <c r="L135" i="7"/>
  <c r="J135" i="7"/>
  <c r="I135" i="7"/>
  <c r="H135" i="7"/>
  <c r="E135" i="7"/>
  <c r="D135" i="7"/>
  <c r="M134" i="7"/>
  <c r="L134" i="7"/>
  <c r="J134" i="7"/>
  <c r="I134" i="7"/>
  <c r="H134" i="7"/>
  <c r="E134" i="7"/>
  <c r="D134" i="7"/>
  <c r="M133" i="7"/>
  <c r="L133" i="7"/>
  <c r="J133" i="7"/>
  <c r="I133" i="7"/>
  <c r="H133" i="7"/>
  <c r="E133" i="7"/>
  <c r="D133" i="7"/>
  <c r="K132" i="7"/>
  <c r="L132" i="7" s="1"/>
  <c r="F132" i="7"/>
  <c r="B132" i="7"/>
  <c r="K131" i="7"/>
  <c r="L131" i="7" s="1"/>
  <c r="F131" i="7"/>
  <c r="H131" i="7" s="1"/>
  <c r="B131" i="7"/>
  <c r="E131" i="7" s="1"/>
  <c r="M130" i="7"/>
  <c r="L130" i="7"/>
  <c r="J130" i="7"/>
  <c r="I130" i="7"/>
  <c r="H130" i="7"/>
  <c r="E130" i="7"/>
  <c r="D130" i="7"/>
  <c r="M129" i="7"/>
  <c r="L129" i="7"/>
  <c r="J129" i="7"/>
  <c r="I129" i="7"/>
  <c r="H129" i="7"/>
  <c r="E129" i="7"/>
  <c r="D129" i="7"/>
  <c r="M128" i="7"/>
  <c r="L128" i="7"/>
  <c r="J128" i="7"/>
  <c r="I128" i="7"/>
  <c r="H128" i="7"/>
  <c r="E128" i="7"/>
  <c r="D128" i="7"/>
  <c r="M127" i="7"/>
  <c r="L127" i="7"/>
  <c r="J127" i="7"/>
  <c r="I127" i="7"/>
  <c r="H127" i="7"/>
  <c r="E127" i="7"/>
  <c r="D127" i="7"/>
  <c r="M126" i="7"/>
  <c r="L126" i="7"/>
  <c r="J126" i="7"/>
  <c r="I126" i="7"/>
  <c r="H126" i="7"/>
  <c r="E126" i="7"/>
  <c r="D126" i="7"/>
  <c r="M125" i="7"/>
  <c r="L125" i="7"/>
  <c r="J125" i="7"/>
  <c r="I125" i="7"/>
  <c r="H125" i="7"/>
  <c r="E125" i="7"/>
  <c r="D125" i="7"/>
  <c r="M124" i="7"/>
  <c r="L124" i="7"/>
  <c r="J124" i="7"/>
  <c r="I124" i="7"/>
  <c r="H124" i="7"/>
  <c r="E124" i="7"/>
  <c r="D124" i="7"/>
  <c r="M123" i="7"/>
  <c r="L123" i="7"/>
  <c r="J123" i="7"/>
  <c r="I123" i="7"/>
  <c r="H123" i="7"/>
  <c r="E123" i="7"/>
  <c r="D123" i="7"/>
  <c r="M122" i="7"/>
  <c r="L122" i="7"/>
  <c r="J122" i="7"/>
  <c r="I122" i="7"/>
  <c r="H122" i="7"/>
  <c r="E122" i="7"/>
  <c r="D122" i="7"/>
  <c r="M121" i="7"/>
  <c r="L121" i="7"/>
  <c r="J121" i="7"/>
  <c r="I121" i="7"/>
  <c r="H121" i="7"/>
  <c r="E121" i="7"/>
  <c r="D121" i="7"/>
  <c r="M120" i="7"/>
  <c r="L120" i="7"/>
  <c r="J120" i="7"/>
  <c r="I120" i="7"/>
  <c r="H120" i="7"/>
  <c r="E120" i="7"/>
  <c r="D120" i="7"/>
  <c r="K114" i="7"/>
  <c r="F114" i="7"/>
  <c r="H114" i="7" s="1"/>
  <c r="B114" i="7"/>
  <c r="M113" i="7"/>
  <c r="L113" i="7"/>
  <c r="J113" i="7"/>
  <c r="I113" i="7"/>
  <c r="H113" i="7"/>
  <c r="E113" i="7"/>
  <c r="D113" i="7"/>
  <c r="M112" i="7"/>
  <c r="L112" i="7"/>
  <c r="J112" i="7"/>
  <c r="I112" i="7"/>
  <c r="H112" i="7"/>
  <c r="E112" i="7"/>
  <c r="D112" i="7"/>
  <c r="M111" i="7"/>
  <c r="L111" i="7"/>
  <c r="J111" i="7"/>
  <c r="I111" i="7"/>
  <c r="H111" i="7"/>
  <c r="E111" i="7"/>
  <c r="D111" i="7"/>
  <c r="M110" i="7"/>
  <c r="L110" i="7"/>
  <c r="J110" i="7"/>
  <c r="I110" i="7"/>
  <c r="H110" i="7"/>
  <c r="E110" i="7"/>
  <c r="D110" i="7"/>
  <c r="M109" i="7"/>
  <c r="L109" i="7"/>
  <c r="J109" i="7"/>
  <c r="I109" i="7"/>
  <c r="H109" i="7"/>
  <c r="E109" i="7"/>
  <c r="D109" i="7"/>
  <c r="M108" i="7"/>
  <c r="L108" i="7"/>
  <c r="J108" i="7"/>
  <c r="I108" i="7"/>
  <c r="H108" i="7"/>
  <c r="E108" i="7"/>
  <c r="D108" i="7"/>
  <c r="M107" i="7"/>
  <c r="L107" i="7"/>
  <c r="J107" i="7"/>
  <c r="I107" i="7"/>
  <c r="H107" i="7"/>
  <c r="E107" i="7"/>
  <c r="D107" i="7"/>
  <c r="M106" i="7"/>
  <c r="L106" i="7"/>
  <c r="J106" i="7"/>
  <c r="I106" i="7"/>
  <c r="H106" i="7"/>
  <c r="E106" i="7"/>
  <c r="D106" i="7"/>
  <c r="M105" i="7"/>
  <c r="L105" i="7"/>
  <c r="J105" i="7"/>
  <c r="I105" i="7"/>
  <c r="H105" i="7"/>
  <c r="E105" i="7"/>
  <c r="D105" i="7"/>
  <c r="K104" i="7"/>
  <c r="L104" i="7" s="1"/>
  <c r="F104" i="7"/>
  <c r="B104" i="7"/>
  <c r="E104" i="7" s="1"/>
  <c r="K103" i="7"/>
  <c r="L103" i="7" s="1"/>
  <c r="F103" i="7"/>
  <c r="H103" i="7" s="1"/>
  <c r="B103" i="7"/>
  <c r="M102" i="7"/>
  <c r="L102" i="7"/>
  <c r="J102" i="7"/>
  <c r="I102" i="7"/>
  <c r="H102" i="7"/>
  <c r="E102" i="7"/>
  <c r="D102" i="7"/>
  <c r="M101" i="7"/>
  <c r="L101" i="7"/>
  <c r="J101" i="7"/>
  <c r="I101" i="7"/>
  <c r="H101" i="7"/>
  <c r="E101" i="7"/>
  <c r="D101" i="7"/>
  <c r="M100" i="7"/>
  <c r="L100" i="7"/>
  <c r="J100" i="7"/>
  <c r="I100" i="7"/>
  <c r="H100" i="7"/>
  <c r="E100" i="7"/>
  <c r="D100" i="7"/>
  <c r="M99" i="7"/>
  <c r="L99" i="7"/>
  <c r="J99" i="7"/>
  <c r="I99" i="7"/>
  <c r="H99" i="7"/>
  <c r="E99" i="7"/>
  <c r="D99" i="7"/>
  <c r="M98" i="7"/>
  <c r="L98" i="7"/>
  <c r="J98" i="7"/>
  <c r="I98" i="7"/>
  <c r="H98" i="7"/>
  <c r="E98" i="7"/>
  <c r="D98" i="7"/>
  <c r="M97" i="7"/>
  <c r="L97" i="7"/>
  <c r="J97" i="7"/>
  <c r="I97" i="7"/>
  <c r="H97" i="7"/>
  <c r="E97" i="7"/>
  <c r="D97" i="7"/>
  <c r="M96" i="7"/>
  <c r="L96" i="7"/>
  <c r="J96" i="7"/>
  <c r="I96" i="7"/>
  <c r="H96" i="7"/>
  <c r="E96" i="7"/>
  <c r="D96" i="7"/>
  <c r="M95" i="7"/>
  <c r="L95" i="7"/>
  <c r="J95" i="7"/>
  <c r="I95" i="7"/>
  <c r="H95" i="7"/>
  <c r="E95" i="7"/>
  <c r="D95" i="7"/>
  <c r="M94" i="7"/>
  <c r="L94" i="7"/>
  <c r="J94" i="7"/>
  <c r="I94" i="7"/>
  <c r="H94" i="7"/>
  <c r="E94" i="7"/>
  <c r="D94" i="7"/>
  <c r="M93" i="7"/>
  <c r="L93" i="7"/>
  <c r="J93" i="7"/>
  <c r="I93" i="7"/>
  <c r="H93" i="7"/>
  <c r="E93" i="7"/>
  <c r="D93" i="7"/>
  <c r="M92" i="7"/>
  <c r="L92" i="7"/>
  <c r="J92" i="7"/>
  <c r="I92" i="7"/>
  <c r="H92" i="7"/>
  <c r="E92" i="7"/>
  <c r="D92" i="7"/>
  <c r="K86" i="7"/>
  <c r="F86" i="7"/>
  <c r="H86" i="7" s="1"/>
  <c r="B86" i="7"/>
  <c r="D86" i="7" s="1"/>
  <c r="M85" i="7"/>
  <c r="L85" i="7"/>
  <c r="J85" i="7"/>
  <c r="I85" i="7"/>
  <c r="H85" i="7"/>
  <c r="E85" i="7"/>
  <c r="D85" i="7"/>
  <c r="M84" i="7"/>
  <c r="L84" i="7"/>
  <c r="J84" i="7"/>
  <c r="I84" i="7"/>
  <c r="H84" i="7"/>
  <c r="E84" i="7"/>
  <c r="D84" i="7"/>
  <c r="M83" i="7"/>
  <c r="L83" i="7"/>
  <c r="J83" i="7"/>
  <c r="I83" i="7"/>
  <c r="H83" i="7"/>
  <c r="E83" i="7"/>
  <c r="D83" i="7"/>
  <c r="M82" i="7"/>
  <c r="L82" i="7"/>
  <c r="J82" i="7"/>
  <c r="I82" i="7"/>
  <c r="H82" i="7"/>
  <c r="E82" i="7"/>
  <c r="D82" i="7"/>
  <c r="M81" i="7"/>
  <c r="L81" i="7"/>
  <c r="J81" i="7"/>
  <c r="I81" i="7"/>
  <c r="H81" i="7"/>
  <c r="E81" i="7"/>
  <c r="D81" i="7"/>
  <c r="M80" i="7"/>
  <c r="L80" i="7"/>
  <c r="J80" i="7"/>
  <c r="I80" i="7"/>
  <c r="H80" i="7"/>
  <c r="E80" i="7"/>
  <c r="D80" i="7"/>
  <c r="M79" i="7"/>
  <c r="L79" i="7"/>
  <c r="J79" i="7"/>
  <c r="I79" i="7"/>
  <c r="H79" i="7"/>
  <c r="E79" i="7"/>
  <c r="D79" i="7"/>
  <c r="M78" i="7"/>
  <c r="L78" i="7"/>
  <c r="J78" i="7"/>
  <c r="I78" i="7"/>
  <c r="H78" i="7"/>
  <c r="E78" i="7"/>
  <c r="D78" i="7"/>
  <c r="M77" i="7"/>
  <c r="L77" i="7"/>
  <c r="J77" i="7"/>
  <c r="I77" i="7"/>
  <c r="H77" i="7"/>
  <c r="E77" i="7"/>
  <c r="D77" i="7"/>
  <c r="K76" i="7"/>
  <c r="F76" i="7"/>
  <c r="H76" i="7" s="1"/>
  <c r="B76" i="7"/>
  <c r="E76" i="7" s="1"/>
  <c r="K75" i="7"/>
  <c r="L75" i="7" s="1"/>
  <c r="F75" i="7"/>
  <c r="H75" i="7" s="1"/>
  <c r="B75" i="7"/>
  <c r="E75" i="7" s="1"/>
  <c r="M74" i="7"/>
  <c r="L74" i="7"/>
  <c r="J74" i="7"/>
  <c r="I74" i="7"/>
  <c r="H74" i="7"/>
  <c r="E74" i="7"/>
  <c r="D74" i="7"/>
  <c r="M73" i="7"/>
  <c r="L73" i="7"/>
  <c r="J73" i="7"/>
  <c r="I73" i="7"/>
  <c r="H73" i="7"/>
  <c r="E73" i="7"/>
  <c r="D73" i="7"/>
  <c r="M72" i="7"/>
  <c r="L72" i="7"/>
  <c r="J72" i="7"/>
  <c r="I72" i="7"/>
  <c r="H72" i="7"/>
  <c r="E72" i="7"/>
  <c r="D72" i="7"/>
  <c r="M71" i="7"/>
  <c r="L71" i="7"/>
  <c r="J71" i="7"/>
  <c r="I71" i="7"/>
  <c r="H71" i="7"/>
  <c r="E71" i="7"/>
  <c r="D71" i="7"/>
  <c r="M70" i="7"/>
  <c r="L70" i="7"/>
  <c r="J70" i="7"/>
  <c r="I70" i="7"/>
  <c r="H70" i="7"/>
  <c r="E70" i="7"/>
  <c r="D70" i="7"/>
  <c r="M69" i="7"/>
  <c r="L69" i="7"/>
  <c r="J69" i="7"/>
  <c r="I69" i="7"/>
  <c r="H69" i="7"/>
  <c r="E69" i="7"/>
  <c r="D69" i="7"/>
  <c r="M68" i="7"/>
  <c r="L68" i="7"/>
  <c r="J68" i="7"/>
  <c r="I68" i="7"/>
  <c r="H68" i="7"/>
  <c r="E68" i="7"/>
  <c r="D68" i="7"/>
  <c r="M67" i="7"/>
  <c r="L67" i="7"/>
  <c r="J67" i="7"/>
  <c r="I67" i="7"/>
  <c r="H67" i="7"/>
  <c r="E67" i="7"/>
  <c r="D67" i="7"/>
  <c r="M66" i="7"/>
  <c r="L66" i="7"/>
  <c r="J66" i="7"/>
  <c r="I66" i="7"/>
  <c r="H66" i="7"/>
  <c r="E66" i="7"/>
  <c r="D66" i="7"/>
  <c r="M65" i="7"/>
  <c r="L65" i="7"/>
  <c r="J65" i="7"/>
  <c r="I65" i="7"/>
  <c r="H65" i="7"/>
  <c r="E65" i="7"/>
  <c r="D65" i="7"/>
  <c r="M64" i="7"/>
  <c r="L64" i="7"/>
  <c r="J64" i="7"/>
  <c r="I64" i="7"/>
  <c r="H64" i="7"/>
  <c r="E64" i="7"/>
  <c r="D64" i="7"/>
  <c r="K58" i="7"/>
  <c r="F58" i="7"/>
  <c r="H58" i="7" s="1"/>
  <c r="B58" i="7"/>
  <c r="D58" i="7" s="1"/>
  <c r="M57" i="7"/>
  <c r="L57" i="7"/>
  <c r="J57" i="7"/>
  <c r="I57" i="7"/>
  <c r="H57" i="7"/>
  <c r="E57" i="7"/>
  <c r="D57" i="7"/>
  <c r="M56" i="7"/>
  <c r="L56" i="7"/>
  <c r="J56" i="7"/>
  <c r="I56" i="7"/>
  <c r="H56" i="7"/>
  <c r="E56" i="7"/>
  <c r="D56" i="7"/>
  <c r="M55" i="7"/>
  <c r="L55" i="7"/>
  <c r="J55" i="7"/>
  <c r="I55" i="7"/>
  <c r="H55" i="7"/>
  <c r="E55" i="7"/>
  <c r="D55" i="7"/>
  <c r="M54" i="7"/>
  <c r="L54" i="7"/>
  <c r="J54" i="7"/>
  <c r="I54" i="7"/>
  <c r="H54" i="7"/>
  <c r="E54" i="7"/>
  <c r="D54" i="7"/>
  <c r="M53" i="7"/>
  <c r="L53" i="7"/>
  <c r="J53" i="7"/>
  <c r="I53" i="7"/>
  <c r="H53" i="7"/>
  <c r="E53" i="7"/>
  <c r="D53" i="7"/>
  <c r="M52" i="7"/>
  <c r="L52" i="7"/>
  <c r="J52" i="7"/>
  <c r="I52" i="7"/>
  <c r="H52" i="7"/>
  <c r="E52" i="7"/>
  <c r="D52" i="7"/>
  <c r="M51" i="7"/>
  <c r="L51" i="7"/>
  <c r="J51" i="7"/>
  <c r="I51" i="7"/>
  <c r="H51" i="7"/>
  <c r="E51" i="7"/>
  <c r="D51" i="7"/>
  <c r="M50" i="7"/>
  <c r="L50" i="7"/>
  <c r="J50" i="7"/>
  <c r="I50" i="7"/>
  <c r="H50" i="7"/>
  <c r="E50" i="7"/>
  <c r="D50" i="7"/>
  <c r="M49" i="7"/>
  <c r="L49" i="7"/>
  <c r="J49" i="7"/>
  <c r="I49" i="7"/>
  <c r="H49" i="7"/>
  <c r="E49" i="7"/>
  <c r="D49" i="7"/>
  <c r="K48" i="7"/>
  <c r="L48" i="7" s="1"/>
  <c r="F48" i="7"/>
  <c r="H48" i="7" s="1"/>
  <c r="B48" i="7"/>
  <c r="E48" i="7" s="1"/>
  <c r="K47" i="7"/>
  <c r="L47" i="7" s="1"/>
  <c r="F47" i="7"/>
  <c r="B47" i="7"/>
  <c r="E47" i="7" s="1"/>
  <c r="M46" i="7"/>
  <c r="L46" i="7"/>
  <c r="J46" i="7"/>
  <c r="I46" i="7"/>
  <c r="H46" i="7"/>
  <c r="E46" i="7"/>
  <c r="D46" i="7"/>
  <c r="M45" i="7"/>
  <c r="L45" i="7"/>
  <c r="J45" i="7"/>
  <c r="I45" i="7"/>
  <c r="H45" i="7"/>
  <c r="E45" i="7"/>
  <c r="D45" i="7"/>
  <c r="M44" i="7"/>
  <c r="L44" i="7"/>
  <c r="J44" i="7"/>
  <c r="I44" i="7"/>
  <c r="H44" i="7"/>
  <c r="E44" i="7"/>
  <c r="D44" i="7"/>
  <c r="M43" i="7"/>
  <c r="L43" i="7"/>
  <c r="J43" i="7"/>
  <c r="I43" i="7"/>
  <c r="H43" i="7"/>
  <c r="E43" i="7"/>
  <c r="D43" i="7"/>
  <c r="M42" i="7"/>
  <c r="L42" i="7"/>
  <c r="J42" i="7"/>
  <c r="I42" i="7"/>
  <c r="H42" i="7"/>
  <c r="E42" i="7"/>
  <c r="D42" i="7"/>
  <c r="M41" i="7"/>
  <c r="L41" i="7"/>
  <c r="J41" i="7"/>
  <c r="I41" i="7"/>
  <c r="H41" i="7"/>
  <c r="E41" i="7"/>
  <c r="D41" i="7"/>
  <c r="M40" i="7"/>
  <c r="L40" i="7"/>
  <c r="J40" i="7"/>
  <c r="I40" i="7"/>
  <c r="H40" i="7"/>
  <c r="E40" i="7"/>
  <c r="D40" i="7"/>
  <c r="M39" i="7"/>
  <c r="L39" i="7"/>
  <c r="J39" i="7"/>
  <c r="I39" i="7"/>
  <c r="H39" i="7"/>
  <c r="E39" i="7"/>
  <c r="D39" i="7"/>
  <c r="M38" i="7"/>
  <c r="L38" i="7"/>
  <c r="J38" i="7"/>
  <c r="I38" i="7"/>
  <c r="H38" i="7"/>
  <c r="E38" i="7"/>
  <c r="D38" i="7"/>
  <c r="M37" i="7"/>
  <c r="L37" i="7"/>
  <c r="J37" i="7"/>
  <c r="I37" i="7"/>
  <c r="H37" i="7"/>
  <c r="E37" i="7"/>
  <c r="D37" i="7"/>
  <c r="M36" i="7"/>
  <c r="L36" i="7"/>
  <c r="J36" i="7"/>
  <c r="I36" i="7"/>
  <c r="H36" i="7"/>
  <c r="E36" i="7"/>
  <c r="D36" i="7"/>
  <c r="H29" i="7"/>
  <c r="B29" i="7"/>
  <c r="L29" i="7" s="1"/>
  <c r="M28" i="7"/>
  <c r="L28" i="7"/>
  <c r="J28" i="7"/>
  <c r="I28" i="7"/>
  <c r="H28" i="7"/>
  <c r="E28" i="7"/>
  <c r="D28" i="7"/>
  <c r="M27" i="7"/>
  <c r="L27" i="7"/>
  <c r="J27" i="7"/>
  <c r="I27" i="7"/>
  <c r="H27" i="7"/>
  <c r="E27" i="7"/>
  <c r="D27" i="7"/>
  <c r="M26" i="7"/>
  <c r="L26" i="7"/>
  <c r="J26" i="7"/>
  <c r="I26" i="7"/>
  <c r="H26" i="7"/>
  <c r="E26" i="7"/>
  <c r="D26" i="7"/>
  <c r="M25" i="7"/>
  <c r="L25" i="7"/>
  <c r="J25" i="7"/>
  <c r="I25" i="7"/>
  <c r="H25" i="7"/>
  <c r="E25" i="7"/>
  <c r="D25" i="7"/>
  <c r="M24" i="7"/>
  <c r="L24" i="7"/>
  <c r="J24" i="7"/>
  <c r="I24" i="7"/>
  <c r="H24" i="7"/>
  <c r="E24" i="7"/>
  <c r="D24" i="7"/>
  <c r="M23" i="7"/>
  <c r="L23" i="7"/>
  <c r="J23" i="7"/>
  <c r="I23" i="7"/>
  <c r="H23" i="7"/>
  <c r="E23" i="7"/>
  <c r="D23" i="7"/>
  <c r="M22" i="7"/>
  <c r="L22" i="7"/>
  <c r="J22" i="7"/>
  <c r="I22" i="7"/>
  <c r="H22" i="7"/>
  <c r="E22" i="7"/>
  <c r="D22" i="7"/>
  <c r="M21" i="7"/>
  <c r="L21" i="7"/>
  <c r="J21" i="7"/>
  <c r="I21" i="7"/>
  <c r="H21" i="7"/>
  <c r="E21" i="7"/>
  <c r="D21" i="7"/>
  <c r="M20" i="7"/>
  <c r="L20" i="7"/>
  <c r="J20" i="7"/>
  <c r="I20" i="7"/>
  <c r="H20" i="7"/>
  <c r="E20" i="7"/>
  <c r="D20" i="7"/>
  <c r="L19" i="7"/>
  <c r="B19" i="7"/>
  <c r="M19" i="7" s="1"/>
  <c r="L18" i="7"/>
  <c r="H18" i="7"/>
  <c r="B18" i="7"/>
  <c r="E18" i="7" s="1"/>
  <c r="M17" i="7"/>
  <c r="L17" i="7"/>
  <c r="J17" i="7"/>
  <c r="I17" i="7"/>
  <c r="H17" i="7"/>
  <c r="E17" i="7"/>
  <c r="D17" i="7"/>
  <c r="M16" i="7"/>
  <c r="L16" i="7"/>
  <c r="J16" i="7"/>
  <c r="I16" i="7"/>
  <c r="H16" i="7"/>
  <c r="E16" i="7"/>
  <c r="D16" i="7"/>
  <c r="M15" i="7"/>
  <c r="L15" i="7"/>
  <c r="J15" i="7"/>
  <c r="I15" i="7"/>
  <c r="H15" i="7"/>
  <c r="E15" i="7"/>
  <c r="D15" i="7"/>
  <c r="M14" i="7"/>
  <c r="L14" i="7"/>
  <c r="J14" i="7"/>
  <c r="I14" i="7"/>
  <c r="H14" i="7"/>
  <c r="E14" i="7"/>
  <c r="D14" i="7"/>
  <c r="M13" i="7"/>
  <c r="L13" i="7"/>
  <c r="J13" i="7"/>
  <c r="I13" i="7"/>
  <c r="H13" i="7"/>
  <c r="E13" i="7"/>
  <c r="D13" i="7"/>
  <c r="M12" i="7"/>
  <c r="L12" i="7"/>
  <c r="J12" i="7"/>
  <c r="I12" i="7"/>
  <c r="H12" i="7"/>
  <c r="E12" i="7"/>
  <c r="D12" i="7"/>
  <c r="M11" i="7"/>
  <c r="L11" i="7"/>
  <c r="J11" i="7"/>
  <c r="I11" i="7"/>
  <c r="H11" i="7"/>
  <c r="E11" i="7"/>
  <c r="D11" i="7"/>
  <c r="M10" i="7"/>
  <c r="L10" i="7"/>
  <c r="J10" i="7"/>
  <c r="I10" i="7"/>
  <c r="H10" i="7"/>
  <c r="E10" i="7"/>
  <c r="D10" i="7"/>
  <c r="M9" i="7"/>
  <c r="L9" i="7"/>
  <c r="J9" i="7"/>
  <c r="I9" i="7"/>
  <c r="H9" i="7"/>
  <c r="E9" i="7"/>
  <c r="D9" i="7"/>
  <c r="M8" i="7"/>
  <c r="L8" i="7"/>
  <c r="J8" i="7"/>
  <c r="I8" i="7"/>
  <c r="H8" i="7"/>
  <c r="E8" i="7"/>
  <c r="D8" i="7"/>
  <c r="M7" i="7"/>
  <c r="L7" i="7"/>
  <c r="J7" i="7"/>
  <c r="I7" i="7"/>
  <c r="H7" i="7"/>
  <c r="E7" i="7"/>
  <c r="D7" i="7"/>
  <c r="E17" i="12" l="1"/>
  <c r="M17" i="12"/>
  <c r="L17" i="12"/>
  <c r="J17" i="12"/>
  <c r="I17" i="12"/>
  <c r="J147" i="13"/>
  <c r="I157" i="11"/>
  <c r="M81" i="11"/>
  <c r="I119" i="12"/>
  <c r="I143" i="13"/>
  <c r="J138" i="13"/>
  <c r="M157" i="12"/>
  <c r="I213" i="11"/>
  <c r="L57" i="11"/>
  <c r="E199" i="7"/>
  <c r="E227" i="7" s="1"/>
  <c r="H199" i="7"/>
  <c r="H227" i="7" s="1"/>
  <c r="J199" i="7"/>
  <c r="J227" i="7" s="1"/>
  <c r="L199" i="7"/>
  <c r="L227" i="7" s="1"/>
  <c r="M199" i="7"/>
  <c r="M227" i="7" s="1"/>
  <c r="I199" i="7"/>
  <c r="I227" i="7" s="1"/>
  <c r="D199" i="7"/>
  <c r="D227" i="7" s="1"/>
  <c r="L158" i="7"/>
  <c r="H108" i="12"/>
  <c r="M183" i="13"/>
  <c r="M141" i="13"/>
  <c r="I105" i="13"/>
  <c r="I155" i="13"/>
  <c r="L141" i="11"/>
  <c r="H156" i="12"/>
  <c r="I102" i="13"/>
  <c r="J223" i="7"/>
  <c r="H152" i="11"/>
  <c r="H162" i="11"/>
  <c r="M158" i="12"/>
  <c r="J197" i="11"/>
  <c r="E197" i="11"/>
  <c r="M215" i="11"/>
  <c r="J213" i="11"/>
  <c r="J168" i="11"/>
  <c r="I113" i="11"/>
  <c r="M53" i="11"/>
  <c r="J183" i="13"/>
  <c r="M206" i="13"/>
  <c r="J146" i="13"/>
  <c r="M156" i="13"/>
  <c r="M53" i="13"/>
  <c r="J203" i="13"/>
  <c r="M49" i="13"/>
  <c r="I207" i="13"/>
  <c r="J162" i="7"/>
  <c r="J221" i="7"/>
  <c r="D167" i="7"/>
  <c r="I167" i="7"/>
  <c r="L167" i="7"/>
  <c r="I163" i="7"/>
  <c r="L163" i="7"/>
  <c r="D163" i="7"/>
  <c r="M163" i="7"/>
  <c r="I154" i="7"/>
  <c r="I103" i="7"/>
  <c r="J219" i="7"/>
  <c r="H214" i="7"/>
  <c r="I210" i="7"/>
  <c r="H206" i="7"/>
  <c r="H112" i="12"/>
  <c r="M159" i="12"/>
  <c r="M156" i="12"/>
  <c r="H109" i="12"/>
  <c r="M113" i="12"/>
  <c r="M148" i="12"/>
  <c r="M153" i="12"/>
  <c r="M155" i="12"/>
  <c r="E218" i="11"/>
  <c r="J223" i="11"/>
  <c r="M206" i="11"/>
  <c r="D162" i="11"/>
  <c r="M152" i="11"/>
  <c r="L160" i="11"/>
  <c r="L154" i="11"/>
  <c r="M162" i="11"/>
  <c r="J167" i="11"/>
  <c r="J148" i="11"/>
  <c r="I85" i="11"/>
  <c r="L85" i="11"/>
  <c r="M218" i="11"/>
  <c r="I52" i="11"/>
  <c r="L29" i="11"/>
  <c r="I25" i="11"/>
  <c r="J25" i="11"/>
  <c r="L217" i="11"/>
  <c r="L208" i="11"/>
  <c r="L214" i="11"/>
  <c r="J147" i="11"/>
  <c r="M158" i="11"/>
  <c r="H156" i="11"/>
  <c r="J166" i="11"/>
  <c r="H167" i="11"/>
  <c r="H157" i="11"/>
  <c r="J152" i="11"/>
  <c r="J163" i="11"/>
  <c r="M160" i="11"/>
  <c r="L162" i="11"/>
  <c r="K165" i="11"/>
  <c r="L151" i="11"/>
  <c r="H85" i="11"/>
  <c r="L80" i="11"/>
  <c r="L213" i="11"/>
  <c r="M219" i="11"/>
  <c r="M207" i="11"/>
  <c r="L210" i="11"/>
  <c r="L204" i="11"/>
  <c r="L218" i="11"/>
  <c r="L216" i="11"/>
  <c r="K157" i="13"/>
  <c r="M150" i="13"/>
  <c r="M152" i="13"/>
  <c r="M190" i="13"/>
  <c r="M192" i="13"/>
  <c r="M194" i="13"/>
  <c r="M200" i="13"/>
  <c r="M202" i="13"/>
  <c r="M204" i="13"/>
  <c r="H138" i="13"/>
  <c r="H146" i="13"/>
  <c r="H150" i="13"/>
  <c r="F154" i="13"/>
  <c r="H154" i="13" s="1"/>
  <c r="M149" i="13"/>
  <c r="J79" i="13"/>
  <c r="J53" i="13"/>
  <c r="I195" i="13"/>
  <c r="I197" i="13"/>
  <c r="I199" i="13"/>
  <c r="H202" i="13"/>
  <c r="L53" i="13"/>
  <c r="L27" i="13"/>
  <c r="L198" i="7"/>
  <c r="M157" i="7"/>
  <c r="H167" i="7"/>
  <c r="H162" i="7"/>
  <c r="H163" i="7"/>
  <c r="H164" i="7"/>
  <c r="H153" i="7"/>
  <c r="M165" i="7"/>
  <c r="M167" i="7"/>
  <c r="M169" i="7"/>
  <c r="K170" i="7"/>
  <c r="L168" i="7"/>
  <c r="L114" i="7"/>
  <c r="K159" i="7"/>
  <c r="L156" i="7"/>
  <c r="M153" i="7"/>
  <c r="H224" i="7"/>
  <c r="H220" i="7"/>
  <c r="M206" i="7"/>
  <c r="M219" i="7"/>
  <c r="J225" i="7"/>
  <c r="J211" i="7"/>
  <c r="M132" i="7"/>
  <c r="E165" i="7"/>
  <c r="L165" i="7"/>
  <c r="I161" i="7"/>
  <c r="J155" i="7"/>
  <c r="L86" i="7"/>
  <c r="E86" i="7"/>
  <c r="D219" i="7"/>
  <c r="J217" i="7"/>
  <c r="H152" i="12"/>
  <c r="H207" i="11"/>
  <c r="H148" i="7"/>
  <c r="I115" i="12"/>
  <c r="I110" i="12"/>
  <c r="M152" i="12"/>
  <c r="M149" i="12"/>
  <c r="E114" i="12"/>
  <c r="M107" i="12"/>
  <c r="H147" i="12"/>
  <c r="H155" i="12"/>
  <c r="H119" i="12"/>
  <c r="H111" i="12"/>
  <c r="H113" i="12"/>
  <c r="H154" i="12"/>
  <c r="H159" i="12"/>
  <c r="M197" i="11"/>
  <c r="I212" i="11"/>
  <c r="J211" i="11"/>
  <c r="M192" i="11"/>
  <c r="I219" i="11"/>
  <c r="M208" i="11"/>
  <c r="M150" i="11"/>
  <c r="J203" i="11"/>
  <c r="J149" i="11"/>
  <c r="E160" i="11"/>
  <c r="J153" i="11"/>
  <c r="E152" i="11"/>
  <c r="L152" i="11"/>
  <c r="D151" i="11"/>
  <c r="J151" i="11"/>
  <c r="I149" i="11"/>
  <c r="M148" i="11"/>
  <c r="E208" i="11"/>
  <c r="I53" i="11"/>
  <c r="L53" i="11"/>
  <c r="H213" i="11"/>
  <c r="H222" i="11"/>
  <c r="H215" i="11"/>
  <c r="H223" i="11"/>
  <c r="M221" i="7"/>
  <c r="M217" i="7"/>
  <c r="J166" i="7"/>
  <c r="J157" i="7"/>
  <c r="M161" i="7"/>
  <c r="I86" i="7"/>
  <c r="J86" i="7"/>
  <c r="H158" i="7"/>
  <c r="D145" i="13"/>
  <c r="J150" i="13"/>
  <c r="I156" i="13"/>
  <c r="I202" i="13"/>
  <c r="J145" i="13"/>
  <c r="E147" i="13"/>
  <c r="E199" i="13"/>
  <c r="M145" i="13"/>
  <c r="H199" i="13"/>
  <c r="H201" i="13"/>
  <c r="M180" i="13"/>
  <c r="I194" i="13"/>
  <c r="I137" i="13"/>
  <c r="I205" i="13"/>
  <c r="M195" i="13"/>
  <c r="D195" i="13"/>
  <c r="J195" i="13"/>
  <c r="L23" i="13"/>
  <c r="M24" i="13"/>
  <c r="E158" i="12"/>
  <c r="I157" i="12"/>
  <c r="I153" i="12"/>
  <c r="J137" i="12"/>
  <c r="H150" i="12"/>
  <c r="M114" i="12"/>
  <c r="I149" i="12"/>
  <c r="E108" i="12"/>
  <c r="M108" i="12"/>
  <c r="E156" i="12"/>
  <c r="I118" i="12"/>
  <c r="H114" i="12"/>
  <c r="H151" i="12"/>
  <c r="H148" i="12"/>
  <c r="G117" i="12"/>
  <c r="M109" i="12"/>
  <c r="M147" i="12"/>
  <c r="K117" i="12"/>
  <c r="J57" i="12"/>
  <c r="J37" i="12"/>
  <c r="I112" i="12"/>
  <c r="J97" i="12"/>
  <c r="I109" i="12"/>
  <c r="M110" i="12"/>
  <c r="E118" i="12"/>
  <c r="I150" i="12"/>
  <c r="I154" i="12"/>
  <c r="F116" i="12"/>
  <c r="M111" i="12"/>
  <c r="E112" i="12"/>
  <c r="B116" i="12"/>
  <c r="D116" i="12" s="1"/>
  <c r="H118" i="12"/>
  <c r="E150" i="12"/>
  <c r="E154" i="12"/>
  <c r="I158" i="12"/>
  <c r="G116" i="12"/>
  <c r="I113" i="12"/>
  <c r="I147" i="12"/>
  <c r="I151" i="12"/>
  <c r="I107" i="12"/>
  <c r="E110" i="12"/>
  <c r="I114" i="12"/>
  <c r="C117" i="12"/>
  <c r="M118" i="12"/>
  <c r="I148" i="12"/>
  <c r="I152" i="12"/>
  <c r="I156" i="12"/>
  <c r="I159" i="12"/>
  <c r="I155" i="12"/>
  <c r="I120" i="12"/>
  <c r="J77" i="12"/>
  <c r="I108" i="12"/>
  <c r="H110" i="12"/>
  <c r="I111" i="12"/>
  <c r="M112" i="12"/>
  <c r="H115" i="12"/>
  <c r="M119" i="12"/>
  <c r="E120" i="12"/>
  <c r="E148" i="12"/>
  <c r="M150" i="12"/>
  <c r="E152" i="12"/>
  <c r="M154" i="12"/>
  <c r="H154" i="11"/>
  <c r="H150" i="11"/>
  <c r="H205" i="11"/>
  <c r="E192" i="11"/>
  <c r="I192" i="11"/>
  <c r="L219" i="11"/>
  <c r="M193" i="11"/>
  <c r="J217" i="11"/>
  <c r="M216" i="11"/>
  <c r="I216" i="11"/>
  <c r="E214" i="11"/>
  <c r="M214" i="11"/>
  <c r="L211" i="11"/>
  <c r="L207" i="11"/>
  <c r="E206" i="11"/>
  <c r="I206" i="11"/>
  <c r="L203" i="11"/>
  <c r="D192" i="11"/>
  <c r="I203" i="11"/>
  <c r="E203" i="11"/>
  <c r="J192" i="11"/>
  <c r="L197" i="11"/>
  <c r="L212" i="11"/>
  <c r="M211" i="11"/>
  <c r="L206" i="11"/>
  <c r="L220" i="11"/>
  <c r="L223" i="11"/>
  <c r="D141" i="11"/>
  <c r="E141" i="11"/>
  <c r="E166" i="11"/>
  <c r="E216" i="11"/>
  <c r="L215" i="11"/>
  <c r="E215" i="11"/>
  <c r="I211" i="11"/>
  <c r="E210" i="11"/>
  <c r="I209" i="11"/>
  <c r="M204" i="11"/>
  <c r="L148" i="11"/>
  <c r="E148" i="11"/>
  <c r="E220" i="11"/>
  <c r="L136" i="11"/>
  <c r="I220" i="11"/>
  <c r="M137" i="11"/>
  <c r="M220" i="11"/>
  <c r="H163" i="11"/>
  <c r="I217" i="11"/>
  <c r="I215" i="11"/>
  <c r="J215" i="11"/>
  <c r="H153" i="11"/>
  <c r="I153" i="11"/>
  <c r="F165" i="11"/>
  <c r="L137" i="11"/>
  <c r="M136" i="11"/>
  <c r="M203" i="11"/>
  <c r="K164" i="11"/>
  <c r="D168" i="11"/>
  <c r="M168" i="11"/>
  <c r="L113" i="11"/>
  <c r="M166" i="11"/>
  <c r="D158" i="11"/>
  <c r="L158" i="11"/>
  <c r="E156" i="11"/>
  <c r="M156" i="11"/>
  <c r="D155" i="11"/>
  <c r="J155" i="11"/>
  <c r="D154" i="11"/>
  <c r="D150" i="11"/>
  <c r="I109" i="11"/>
  <c r="I147" i="11"/>
  <c r="J109" i="11"/>
  <c r="L147" i="11"/>
  <c r="L108" i="11"/>
  <c r="H161" i="11"/>
  <c r="J160" i="11"/>
  <c r="H159" i="11"/>
  <c r="H155" i="11"/>
  <c r="I155" i="11"/>
  <c r="I151" i="11"/>
  <c r="H151" i="11"/>
  <c r="H149" i="11"/>
  <c r="F164" i="11"/>
  <c r="K169" i="11"/>
  <c r="L166" i="11"/>
  <c r="E80" i="11"/>
  <c r="J80" i="11"/>
  <c r="M80" i="11"/>
  <c r="D81" i="11"/>
  <c r="E81" i="11"/>
  <c r="D80" i="11"/>
  <c r="I57" i="11"/>
  <c r="M57" i="11"/>
  <c r="I223" i="11"/>
  <c r="M223" i="11"/>
  <c r="E223" i="11"/>
  <c r="E57" i="11"/>
  <c r="E222" i="11"/>
  <c r="M222" i="11"/>
  <c r="D57" i="11"/>
  <c r="J221" i="11"/>
  <c r="L52" i="11"/>
  <c r="J219" i="11"/>
  <c r="E219" i="11"/>
  <c r="M212" i="11"/>
  <c r="E212" i="11"/>
  <c r="E211" i="11"/>
  <c r="E207" i="11"/>
  <c r="M210" i="11"/>
  <c r="I204" i="11"/>
  <c r="E204" i="11"/>
  <c r="D53" i="11"/>
  <c r="I221" i="11"/>
  <c r="J209" i="11"/>
  <c r="I207" i="11"/>
  <c r="J207" i="11"/>
  <c r="I205" i="11"/>
  <c r="J205" i="11"/>
  <c r="J53" i="11"/>
  <c r="L221" i="11"/>
  <c r="I24" i="11"/>
  <c r="L25" i="11"/>
  <c r="J24" i="11"/>
  <c r="H24" i="11"/>
  <c r="I224" i="7"/>
  <c r="M223" i="7"/>
  <c r="I221" i="7"/>
  <c r="J188" i="7"/>
  <c r="I187" i="7"/>
  <c r="I212" i="7"/>
  <c r="H212" i="7"/>
  <c r="I188" i="7"/>
  <c r="M209" i="7"/>
  <c r="I169" i="7"/>
  <c r="L169" i="7"/>
  <c r="M142" i="7"/>
  <c r="J142" i="7"/>
  <c r="L164" i="7"/>
  <c r="D162" i="7"/>
  <c r="D217" i="7"/>
  <c r="I217" i="7"/>
  <c r="E161" i="7"/>
  <c r="L217" i="7"/>
  <c r="J158" i="7"/>
  <c r="M208" i="7"/>
  <c r="M216" i="7"/>
  <c r="M148" i="7"/>
  <c r="E169" i="7"/>
  <c r="D168" i="7"/>
  <c r="J114" i="7"/>
  <c r="D158" i="7"/>
  <c r="D104" i="7"/>
  <c r="J104" i="7"/>
  <c r="H151" i="7"/>
  <c r="M150" i="7"/>
  <c r="D76" i="7"/>
  <c r="M76" i="7"/>
  <c r="I225" i="7"/>
  <c r="E224" i="7"/>
  <c r="M224" i="7"/>
  <c r="E58" i="7"/>
  <c r="E183" i="13"/>
  <c r="I198" i="13"/>
  <c r="I179" i="13"/>
  <c r="H179" i="13"/>
  <c r="M198" i="13"/>
  <c r="M196" i="13"/>
  <c r="E131" i="13"/>
  <c r="I131" i="13"/>
  <c r="J131" i="13"/>
  <c r="I204" i="13"/>
  <c r="M203" i="13"/>
  <c r="L151" i="13"/>
  <c r="I201" i="13"/>
  <c r="J201" i="13"/>
  <c r="J139" i="13"/>
  <c r="D155" i="13"/>
  <c r="E155" i="13"/>
  <c r="I152" i="13"/>
  <c r="J148" i="13"/>
  <c r="E139" i="13"/>
  <c r="E102" i="13"/>
  <c r="L101" i="13"/>
  <c r="J144" i="13"/>
  <c r="M101" i="13"/>
  <c r="I206" i="13"/>
  <c r="D49" i="13"/>
  <c r="D27" i="13"/>
  <c r="E27" i="13"/>
  <c r="J27" i="13"/>
  <c r="M27" i="13"/>
  <c r="I27" i="13"/>
  <c r="J24" i="13"/>
  <c r="L24" i="13"/>
  <c r="H149" i="12"/>
  <c r="H153" i="12"/>
  <c r="H158" i="12"/>
  <c r="H157" i="12"/>
  <c r="H189" i="13"/>
  <c r="H191" i="13"/>
  <c r="H203" i="13"/>
  <c r="H193" i="13"/>
  <c r="H205" i="7"/>
  <c r="H154" i="7"/>
  <c r="H223" i="7"/>
  <c r="H217" i="7"/>
  <c r="H218" i="7"/>
  <c r="H155" i="7"/>
  <c r="D203" i="11"/>
  <c r="H160" i="11"/>
  <c r="H209" i="11"/>
  <c r="H217" i="11"/>
  <c r="H203" i="11"/>
  <c r="E205" i="11"/>
  <c r="C164" i="11"/>
  <c r="E209" i="11"/>
  <c r="G164" i="11"/>
  <c r="H158" i="11"/>
  <c r="D156" i="11"/>
  <c r="C165" i="11"/>
  <c r="D149" i="11"/>
  <c r="E154" i="11"/>
  <c r="D147" i="11"/>
  <c r="E150" i="11"/>
  <c r="H214" i="11"/>
  <c r="H211" i="11"/>
  <c r="H219" i="11"/>
  <c r="H221" i="11"/>
  <c r="D207" i="11"/>
  <c r="D211" i="11"/>
  <c r="D215" i="11"/>
  <c r="D219" i="11"/>
  <c r="D223" i="11"/>
  <c r="H205" i="13"/>
  <c r="H139" i="13"/>
  <c r="H195" i="13"/>
  <c r="H143" i="13"/>
  <c r="H152" i="13"/>
  <c r="H141" i="13"/>
  <c r="H145" i="13"/>
  <c r="H155" i="13"/>
  <c r="H144" i="13"/>
  <c r="H147" i="13"/>
  <c r="H149" i="13"/>
  <c r="H151" i="13"/>
  <c r="H207" i="13"/>
  <c r="H192" i="13"/>
  <c r="H197" i="13"/>
  <c r="E201" i="13"/>
  <c r="J200" i="13"/>
  <c r="E180" i="13"/>
  <c r="J180" i="13"/>
  <c r="J179" i="13"/>
  <c r="I203" i="13"/>
  <c r="H196" i="13"/>
  <c r="I189" i="13"/>
  <c r="I146" i="13"/>
  <c r="I190" i="13"/>
  <c r="J128" i="13"/>
  <c r="J137" i="13"/>
  <c r="H194" i="13"/>
  <c r="H142" i="13"/>
  <c r="K154" i="13"/>
  <c r="M128" i="13"/>
  <c r="D149" i="13"/>
  <c r="J149" i="13"/>
  <c r="I144" i="13"/>
  <c r="I140" i="13"/>
  <c r="I138" i="13"/>
  <c r="D137" i="13"/>
  <c r="E101" i="13"/>
  <c r="M102" i="13"/>
  <c r="M137" i="13"/>
  <c r="B153" i="13"/>
  <c r="L153" i="13" s="1"/>
  <c r="F157" i="13"/>
  <c r="H157" i="13" s="1"/>
  <c r="J155" i="13"/>
  <c r="I151" i="13"/>
  <c r="J141" i="13"/>
  <c r="L102" i="13"/>
  <c r="D76" i="13"/>
  <c r="E76" i="13"/>
  <c r="I75" i="13"/>
  <c r="I76" i="13"/>
  <c r="J75" i="13"/>
  <c r="J76" i="13"/>
  <c r="M76" i="13"/>
  <c r="J196" i="13"/>
  <c r="I196" i="13"/>
  <c r="D50" i="13"/>
  <c r="M50" i="13"/>
  <c r="L49" i="13"/>
  <c r="H204" i="13"/>
  <c r="J193" i="13"/>
  <c r="I193" i="13"/>
  <c r="I192" i="13"/>
  <c r="I191" i="13"/>
  <c r="J50" i="13"/>
  <c r="I50" i="13"/>
  <c r="D24" i="13"/>
  <c r="D225" i="7"/>
  <c r="L225" i="7"/>
  <c r="D223" i="7"/>
  <c r="M198" i="7"/>
  <c r="E198" i="7"/>
  <c r="D198" i="7"/>
  <c r="J198" i="7"/>
  <c r="I220" i="7"/>
  <c r="M220" i="7"/>
  <c r="D211" i="7"/>
  <c r="J210" i="7"/>
  <c r="D187" i="7"/>
  <c r="I198" i="7"/>
  <c r="I218" i="7"/>
  <c r="H210" i="7"/>
  <c r="J209" i="7"/>
  <c r="H187" i="7"/>
  <c r="H188" i="7"/>
  <c r="L207" i="7"/>
  <c r="M188" i="7"/>
  <c r="M205" i="7"/>
  <c r="D166" i="7"/>
  <c r="D142" i="7"/>
  <c r="L221" i="7"/>
  <c r="D221" i="7"/>
  <c r="E220" i="7"/>
  <c r="E157" i="7"/>
  <c r="E214" i="7"/>
  <c r="M156" i="7"/>
  <c r="D154" i="7"/>
  <c r="E208" i="7"/>
  <c r="E151" i="7"/>
  <c r="J208" i="7"/>
  <c r="E206" i="7"/>
  <c r="J149" i="7"/>
  <c r="I206" i="7"/>
  <c r="J206" i="7"/>
  <c r="D205" i="7"/>
  <c r="J205" i="7"/>
  <c r="L205" i="7"/>
  <c r="E132" i="7"/>
  <c r="I132" i="7"/>
  <c r="J132" i="7"/>
  <c r="I166" i="7"/>
  <c r="H166" i="7"/>
  <c r="I222" i="7"/>
  <c r="I205" i="7"/>
  <c r="H216" i="7"/>
  <c r="L142" i="7"/>
  <c r="L220" i="7"/>
  <c r="M213" i="7"/>
  <c r="D164" i="7"/>
  <c r="I164" i="7"/>
  <c r="I156" i="7"/>
  <c r="E156" i="7"/>
  <c r="E150" i="7"/>
  <c r="E149" i="7"/>
  <c r="M103" i="7"/>
  <c r="E103" i="7"/>
  <c r="D103" i="7"/>
  <c r="D148" i="7"/>
  <c r="H104" i="7"/>
  <c r="J103" i="7"/>
  <c r="I104" i="7"/>
  <c r="J148" i="7"/>
  <c r="L154" i="7"/>
  <c r="I75" i="7"/>
  <c r="J75" i="7"/>
  <c r="L76" i="7"/>
  <c r="M222" i="7"/>
  <c r="E222" i="7"/>
  <c r="M58" i="7"/>
  <c r="M218" i="7"/>
  <c r="E213" i="7"/>
  <c r="E212" i="7"/>
  <c r="J212" i="7"/>
  <c r="M211" i="7"/>
  <c r="E210" i="7"/>
  <c r="D209" i="7"/>
  <c r="E207" i="7"/>
  <c r="M207" i="7"/>
  <c r="D48" i="7"/>
  <c r="J47" i="7"/>
  <c r="H208" i="7"/>
  <c r="H47" i="7"/>
  <c r="I47" i="7"/>
  <c r="J48" i="7"/>
  <c r="L222" i="7"/>
  <c r="M47" i="7"/>
  <c r="D29" i="7"/>
  <c r="E29" i="7"/>
  <c r="I29" i="7"/>
  <c r="J29" i="7"/>
  <c r="M29" i="7"/>
  <c r="J18" i="7"/>
  <c r="I19" i="7"/>
  <c r="E19" i="7"/>
  <c r="J19" i="7"/>
  <c r="H225" i="7"/>
  <c r="H209" i="7"/>
  <c r="H213" i="7"/>
  <c r="E217" i="7"/>
  <c r="E221" i="7"/>
  <c r="H152" i="7"/>
  <c r="H211" i="7"/>
  <c r="E225" i="7"/>
  <c r="E209" i="7"/>
  <c r="E215" i="7"/>
  <c r="D207" i="7"/>
  <c r="H150" i="7"/>
  <c r="H156" i="7"/>
  <c r="E154" i="7"/>
  <c r="E167" i="7"/>
  <c r="E152" i="7"/>
  <c r="E163" i="7"/>
  <c r="H207" i="7"/>
  <c r="H215" i="7"/>
  <c r="H221" i="7"/>
  <c r="H222" i="7"/>
  <c r="H219" i="7"/>
  <c r="E219" i="7"/>
  <c r="E223" i="7"/>
  <c r="I36" i="12"/>
  <c r="I56" i="12"/>
  <c r="I76" i="12"/>
  <c r="I96" i="12"/>
  <c r="J108" i="12"/>
  <c r="J110" i="12"/>
  <c r="J112" i="12"/>
  <c r="J114" i="12"/>
  <c r="F117" i="12"/>
  <c r="J118" i="12"/>
  <c r="J120" i="12"/>
  <c r="I136" i="12"/>
  <c r="J148" i="12"/>
  <c r="J150" i="12"/>
  <c r="J152" i="12"/>
  <c r="J154" i="12"/>
  <c r="J156" i="12"/>
  <c r="J158" i="12"/>
  <c r="J36" i="12"/>
  <c r="J56" i="12"/>
  <c r="J76" i="12"/>
  <c r="J96" i="12"/>
  <c r="J136" i="12"/>
  <c r="I37" i="12"/>
  <c r="I57" i="12"/>
  <c r="I77" i="12"/>
  <c r="I97" i="12"/>
  <c r="H107" i="12"/>
  <c r="D108" i="12"/>
  <c r="L108" i="12"/>
  <c r="D110" i="12"/>
  <c r="L110" i="12"/>
  <c r="D112" i="12"/>
  <c r="L112" i="12"/>
  <c r="D114" i="12"/>
  <c r="L114" i="12"/>
  <c r="D118" i="12"/>
  <c r="L118" i="12"/>
  <c r="D120" i="12"/>
  <c r="L120" i="12"/>
  <c r="I137" i="12"/>
  <c r="D148" i="12"/>
  <c r="L148" i="12"/>
  <c r="D150" i="12"/>
  <c r="L150" i="12"/>
  <c r="D152" i="12"/>
  <c r="L152" i="12"/>
  <c r="D154" i="12"/>
  <c r="L154" i="12"/>
  <c r="D156" i="12"/>
  <c r="L156" i="12"/>
  <c r="D158" i="12"/>
  <c r="L158" i="12"/>
  <c r="L36" i="12"/>
  <c r="L136" i="12"/>
  <c r="D36" i="12"/>
  <c r="M36" i="12"/>
  <c r="M76" i="12"/>
  <c r="D96" i="12"/>
  <c r="M96" i="12"/>
  <c r="J109" i="12"/>
  <c r="J113" i="12"/>
  <c r="J119" i="12"/>
  <c r="D136" i="12"/>
  <c r="J151" i="12"/>
  <c r="J155" i="12"/>
  <c r="J157" i="12"/>
  <c r="L37" i="12"/>
  <c r="L57" i="12"/>
  <c r="L137" i="12"/>
  <c r="D17" i="12"/>
  <c r="D37" i="12"/>
  <c r="M37" i="12"/>
  <c r="D57" i="12"/>
  <c r="M57" i="12"/>
  <c r="D77" i="12"/>
  <c r="M77" i="12"/>
  <c r="D97" i="12"/>
  <c r="M97" i="12"/>
  <c r="D107" i="12"/>
  <c r="L107" i="12"/>
  <c r="D109" i="12"/>
  <c r="L109" i="12"/>
  <c r="D111" i="12"/>
  <c r="L111" i="12"/>
  <c r="D113" i="12"/>
  <c r="L113" i="12"/>
  <c r="D115" i="12"/>
  <c r="L115" i="12"/>
  <c r="D119" i="12"/>
  <c r="L119" i="12"/>
  <c r="D137" i="12"/>
  <c r="M137" i="12"/>
  <c r="D147" i="12"/>
  <c r="L147" i="12"/>
  <c r="D149" i="12"/>
  <c r="L149" i="12"/>
  <c r="D151" i="12"/>
  <c r="L151" i="12"/>
  <c r="D153" i="12"/>
  <c r="L153" i="12"/>
  <c r="D155" i="12"/>
  <c r="L155" i="12"/>
  <c r="D157" i="12"/>
  <c r="L157" i="12"/>
  <c r="D159" i="12"/>
  <c r="L159" i="12"/>
  <c r="L56" i="12"/>
  <c r="L76" i="12"/>
  <c r="L96" i="12"/>
  <c r="D16" i="12"/>
  <c r="D56" i="12"/>
  <c r="M56" i="12"/>
  <c r="D76" i="12"/>
  <c r="J107" i="12"/>
  <c r="J111" i="12"/>
  <c r="J115" i="12"/>
  <c r="B117" i="12"/>
  <c r="M136" i="12"/>
  <c r="J147" i="12"/>
  <c r="J149" i="12"/>
  <c r="J153" i="12"/>
  <c r="J159" i="12"/>
  <c r="L77" i="12"/>
  <c r="L97" i="12"/>
  <c r="E107" i="12"/>
  <c r="E109" i="12"/>
  <c r="E111" i="12"/>
  <c r="E113" i="12"/>
  <c r="E115" i="12"/>
  <c r="E119" i="12"/>
  <c r="E147" i="12"/>
  <c r="E149" i="12"/>
  <c r="E151" i="12"/>
  <c r="E153" i="12"/>
  <c r="E155" i="12"/>
  <c r="E157" i="12"/>
  <c r="E159" i="12"/>
  <c r="D159" i="11"/>
  <c r="M159" i="11"/>
  <c r="E159" i="11"/>
  <c r="L159" i="11"/>
  <c r="I193" i="11"/>
  <c r="J193" i="11"/>
  <c r="H80" i="11"/>
  <c r="M113" i="11"/>
  <c r="D148" i="11"/>
  <c r="D152" i="11"/>
  <c r="M153" i="11"/>
  <c r="E153" i="11"/>
  <c r="E158" i="11"/>
  <c r="D160" i="11"/>
  <c r="D193" i="11"/>
  <c r="H197" i="11"/>
  <c r="H206" i="11"/>
  <c r="H210" i="11"/>
  <c r="H218" i="11"/>
  <c r="D29" i="11"/>
  <c r="I80" i="11"/>
  <c r="M108" i="11"/>
  <c r="D136" i="11"/>
  <c r="D166" i="11"/>
  <c r="L205" i="11"/>
  <c r="L209" i="11"/>
  <c r="I214" i="11"/>
  <c r="I222" i="11"/>
  <c r="D113" i="11"/>
  <c r="E136" i="11"/>
  <c r="L150" i="11"/>
  <c r="J154" i="11"/>
  <c r="M154" i="11"/>
  <c r="E162" i="11"/>
  <c r="D205" i="11"/>
  <c r="M205" i="11"/>
  <c r="D209" i="11"/>
  <c r="M209" i="11"/>
  <c r="D213" i="11"/>
  <c r="M213" i="11"/>
  <c r="D217" i="11"/>
  <c r="M217" i="11"/>
  <c r="D221" i="11"/>
  <c r="M221" i="11"/>
  <c r="D24" i="11"/>
  <c r="M24" i="11"/>
  <c r="H53" i="11"/>
  <c r="J57" i="11"/>
  <c r="L81" i="11"/>
  <c r="D109" i="11"/>
  <c r="M109" i="11"/>
  <c r="E113" i="11"/>
  <c r="I137" i="11"/>
  <c r="M141" i="11"/>
  <c r="M155" i="11"/>
  <c r="E155" i="11"/>
  <c r="L155" i="11"/>
  <c r="L156" i="11"/>
  <c r="J157" i="11"/>
  <c r="I159" i="11"/>
  <c r="F169" i="11"/>
  <c r="H169" i="11" s="1"/>
  <c r="H166" i="11"/>
  <c r="E168" i="11"/>
  <c r="H192" i="11"/>
  <c r="E213" i="11"/>
  <c r="E217" i="11"/>
  <c r="E221" i="11"/>
  <c r="L161" i="11"/>
  <c r="M161" i="11"/>
  <c r="E161" i="11"/>
  <c r="D161" i="11"/>
  <c r="L168" i="11"/>
  <c r="E52" i="11"/>
  <c r="M52" i="11"/>
  <c r="D52" i="11"/>
  <c r="M149" i="11"/>
  <c r="E149" i="11"/>
  <c r="L163" i="11"/>
  <c r="M163" i="11"/>
  <c r="E163" i="11"/>
  <c r="D163" i="11"/>
  <c r="B165" i="11"/>
  <c r="D167" i="11"/>
  <c r="M167" i="11"/>
  <c r="E167" i="11"/>
  <c r="L167" i="11"/>
  <c r="H57" i="11"/>
  <c r="D137" i="11"/>
  <c r="H147" i="11"/>
  <c r="L149" i="11"/>
  <c r="L153" i="11"/>
  <c r="B169" i="11"/>
  <c r="E193" i="11"/>
  <c r="I197" i="11"/>
  <c r="F224" i="11"/>
  <c r="H224" i="11" s="1"/>
  <c r="L24" i="11"/>
  <c r="J85" i="11"/>
  <c r="M85" i="11"/>
  <c r="J108" i="11"/>
  <c r="I108" i="11"/>
  <c r="L109" i="11"/>
  <c r="J150" i="11"/>
  <c r="D153" i="11"/>
  <c r="G165" i="11"/>
  <c r="K224" i="11"/>
  <c r="E25" i="11"/>
  <c r="M25" i="11"/>
  <c r="D25" i="11"/>
  <c r="I29" i="11"/>
  <c r="J52" i="11"/>
  <c r="E85" i="11"/>
  <c r="E108" i="11"/>
  <c r="J136" i="11"/>
  <c r="J137" i="11"/>
  <c r="B164" i="11"/>
  <c r="M147" i="11"/>
  <c r="E147" i="11"/>
  <c r="M151" i="11"/>
  <c r="E151" i="11"/>
  <c r="J156" i="11"/>
  <c r="J159" i="11"/>
  <c r="I161" i="11"/>
  <c r="H168" i="11"/>
  <c r="H204" i="11"/>
  <c r="H208" i="11"/>
  <c r="H212" i="11"/>
  <c r="H216" i="11"/>
  <c r="H220" i="11"/>
  <c r="M29" i="11"/>
  <c r="J29" i="11"/>
  <c r="J81" i="11"/>
  <c r="I81" i="11"/>
  <c r="J113" i="11"/>
  <c r="J141" i="11"/>
  <c r="B224" i="11"/>
  <c r="I141" i="11"/>
  <c r="L157" i="11"/>
  <c r="M157" i="11"/>
  <c r="E157" i="11"/>
  <c r="D157" i="11"/>
  <c r="J158" i="11"/>
  <c r="J161" i="11"/>
  <c r="I163" i="11"/>
  <c r="I167" i="11"/>
  <c r="L193" i="11"/>
  <c r="I148" i="11"/>
  <c r="I150" i="11"/>
  <c r="I152" i="11"/>
  <c r="I154" i="11"/>
  <c r="I156" i="11"/>
  <c r="I158" i="11"/>
  <c r="I160" i="11"/>
  <c r="I162" i="11"/>
  <c r="I166" i="11"/>
  <c r="I168" i="11"/>
  <c r="L192" i="11"/>
  <c r="J204" i="11"/>
  <c r="J206" i="11"/>
  <c r="J208" i="11"/>
  <c r="J210" i="11"/>
  <c r="J212" i="11"/>
  <c r="J214" i="11"/>
  <c r="J216" i="11"/>
  <c r="J218" i="11"/>
  <c r="J220" i="11"/>
  <c r="J222" i="11"/>
  <c r="D204" i="11"/>
  <c r="D206" i="11"/>
  <c r="D208" i="11"/>
  <c r="D210" i="11"/>
  <c r="D212" i="11"/>
  <c r="D214" i="11"/>
  <c r="D216" i="11"/>
  <c r="D218" i="11"/>
  <c r="D220" i="11"/>
  <c r="D222" i="11"/>
  <c r="H180" i="13"/>
  <c r="M189" i="13"/>
  <c r="L191" i="13"/>
  <c r="D203" i="13"/>
  <c r="M205" i="13"/>
  <c r="L207" i="13"/>
  <c r="E23" i="13"/>
  <c r="M23" i="13"/>
  <c r="D23" i="13"/>
  <c r="J101" i="13"/>
  <c r="I101" i="13"/>
  <c r="E105" i="13"/>
  <c r="H128" i="13"/>
  <c r="E141" i="13"/>
  <c r="M143" i="13"/>
  <c r="E149" i="13"/>
  <c r="M151" i="13"/>
  <c r="I180" i="13"/>
  <c r="D189" i="13"/>
  <c r="M191" i="13"/>
  <c r="L193" i="13"/>
  <c r="J197" i="13"/>
  <c r="H198" i="13"/>
  <c r="D205" i="13"/>
  <c r="M207" i="13"/>
  <c r="H27" i="13"/>
  <c r="D101" i="13"/>
  <c r="D102" i="13"/>
  <c r="I127" i="13"/>
  <c r="I128" i="13"/>
  <c r="L137" i="13"/>
  <c r="H140" i="13"/>
  <c r="D143" i="13"/>
  <c r="M144" i="13"/>
  <c r="E144" i="13"/>
  <c r="L144" i="13"/>
  <c r="D144" i="13"/>
  <c r="L145" i="13"/>
  <c r="H148" i="13"/>
  <c r="D151" i="13"/>
  <c r="E189" i="13"/>
  <c r="D191" i="13"/>
  <c r="M193" i="13"/>
  <c r="L195" i="13"/>
  <c r="J199" i="13"/>
  <c r="H200" i="13"/>
  <c r="E205" i="13"/>
  <c r="D207" i="13"/>
  <c r="L189" i="13"/>
  <c r="L205" i="13"/>
  <c r="D105" i="13"/>
  <c r="M142" i="13"/>
  <c r="E142" i="13"/>
  <c r="L142" i="13"/>
  <c r="D142" i="13"/>
  <c r="L143" i="13"/>
  <c r="J105" i="13"/>
  <c r="E191" i="13"/>
  <c r="L197" i="13"/>
  <c r="I200" i="13"/>
  <c r="F208" i="13"/>
  <c r="H208" i="13" s="1"/>
  <c r="H24" i="13"/>
  <c r="L50" i="13"/>
  <c r="I53" i="13"/>
  <c r="B208" i="13"/>
  <c r="I139" i="13"/>
  <c r="J140" i="13"/>
  <c r="I147" i="13"/>
  <c r="L147" i="13"/>
  <c r="H183" i="13"/>
  <c r="E193" i="13"/>
  <c r="M197" i="13"/>
  <c r="L199" i="13"/>
  <c r="J23" i="13"/>
  <c r="I24" i="13"/>
  <c r="D53" i="13"/>
  <c r="H79" i="13"/>
  <c r="J102" i="13"/>
  <c r="L105" i="13"/>
  <c r="E137" i="13"/>
  <c r="M139" i="13"/>
  <c r="I142" i="13"/>
  <c r="E145" i="13"/>
  <c r="M147" i="13"/>
  <c r="I150" i="13"/>
  <c r="L155" i="13"/>
  <c r="I183" i="13"/>
  <c r="J189" i="13"/>
  <c r="H190" i="13"/>
  <c r="E195" i="13"/>
  <c r="D197" i="13"/>
  <c r="M199" i="13"/>
  <c r="L201" i="13"/>
  <c r="J205" i="13"/>
  <c r="H206" i="13"/>
  <c r="E127" i="13"/>
  <c r="M127" i="13"/>
  <c r="D127" i="13"/>
  <c r="J127" i="13"/>
  <c r="E143" i="13"/>
  <c r="I148" i="13"/>
  <c r="E151" i="13"/>
  <c r="E207" i="13"/>
  <c r="I23" i="13"/>
  <c r="E75" i="13"/>
  <c r="M75" i="13"/>
  <c r="D75" i="13"/>
  <c r="M138" i="13"/>
  <c r="E138" i="13"/>
  <c r="L138" i="13"/>
  <c r="D138" i="13"/>
  <c r="L139" i="13"/>
  <c r="M146" i="13"/>
  <c r="E146" i="13"/>
  <c r="L146" i="13"/>
  <c r="D146" i="13"/>
  <c r="J49" i="13"/>
  <c r="I49" i="13"/>
  <c r="E53" i="13"/>
  <c r="M105" i="13"/>
  <c r="H131" i="13"/>
  <c r="F153" i="13"/>
  <c r="H137" i="13"/>
  <c r="D139" i="13"/>
  <c r="M140" i="13"/>
  <c r="E140" i="13"/>
  <c r="L140" i="13"/>
  <c r="D140" i="13"/>
  <c r="I141" i="13"/>
  <c r="L141" i="13"/>
  <c r="J142" i="13"/>
  <c r="J143" i="13"/>
  <c r="D147" i="13"/>
  <c r="M148" i="13"/>
  <c r="E148" i="13"/>
  <c r="L148" i="13"/>
  <c r="D148" i="13"/>
  <c r="I149" i="13"/>
  <c r="L149" i="13"/>
  <c r="J151" i="13"/>
  <c r="M155" i="13"/>
  <c r="B157" i="13"/>
  <c r="K208" i="13"/>
  <c r="J191" i="13"/>
  <c r="E197" i="13"/>
  <c r="D199" i="13"/>
  <c r="M201" i="13"/>
  <c r="L203" i="13"/>
  <c r="J207" i="13"/>
  <c r="B154" i="13"/>
  <c r="L179" i="13"/>
  <c r="J190" i="13"/>
  <c r="J194" i="13"/>
  <c r="J198" i="13"/>
  <c r="J206" i="13"/>
  <c r="D179" i="13"/>
  <c r="M179" i="13"/>
  <c r="J152" i="13"/>
  <c r="J202" i="13"/>
  <c r="J204" i="13"/>
  <c r="L79" i="13"/>
  <c r="L128" i="13"/>
  <c r="L131" i="13"/>
  <c r="D150" i="13"/>
  <c r="L150" i="13"/>
  <c r="D152" i="13"/>
  <c r="L152" i="13"/>
  <c r="D156" i="13"/>
  <c r="L156" i="13"/>
  <c r="L180" i="13"/>
  <c r="L183" i="13"/>
  <c r="D190" i="13"/>
  <c r="L190" i="13"/>
  <c r="D192" i="13"/>
  <c r="L192" i="13"/>
  <c r="D194" i="13"/>
  <c r="L194" i="13"/>
  <c r="D196" i="13"/>
  <c r="L196" i="13"/>
  <c r="D198" i="13"/>
  <c r="L198" i="13"/>
  <c r="D200" i="13"/>
  <c r="L200" i="13"/>
  <c r="D202" i="13"/>
  <c r="L202" i="13"/>
  <c r="D204" i="13"/>
  <c r="L204" i="13"/>
  <c r="D206" i="13"/>
  <c r="L206" i="13"/>
  <c r="J156" i="13"/>
  <c r="J192" i="13"/>
  <c r="D128" i="13"/>
  <c r="D131" i="13"/>
  <c r="E150" i="13"/>
  <c r="E152" i="13"/>
  <c r="E156" i="13"/>
  <c r="D180" i="13"/>
  <c r="D183" i="13"/>
  <c r="E190" i="13"/>
  <c r="E192" i="13"/>
  <c r="E194" i="13"/>
  <c r="E196" i="13"/>
  <c r="E198" i="13"/>
  <c r="E200" i="13"/>
  <c r="E202" i="13"/>
  <c r="E204" i="13"/>
  <c r="E206" i="13"/>
  <c r="M131" i="7"/>
  <c r="L151" i="7"/>
  <c r="D151" i="7"/>
  <c r="I152" i="7"/>
  <c r="I155" i="7"/>
  <c r="K160" i="7"/>
  <c r="L214" i="7"/>
  <c r="D214" i="7"/>
  <c r="I215" i="7"/>
  <c r="I18" i="7"/>
  <c r="H19" i="7"/>
  <c r="M48" i="7"/>
  <c r="J58" i="7"/>
  <c r="I58" i="7"/>
  <c r="B226" i="7"/>
  <c r="D131" i="7"/>
  <c r="L148" i="7"/>
  <c r="M151" i="7"/>
  <c r="J152" i="7"/>
  <c r="B160" i="7"/>
  <c r="J161" i="7"/>
  <c r="J165" i="7"/>
  <c r="J169" i="7"/>
  <c r="M187" i="7"/>
  <c r="L208" i="7"/>
  <c r="D208" i="7"/>
  <c r="I209" i="7"/>
  <c r="L211" i="7"/>
  <c r="M214" i="7"/>
  <c r="J215" i="7"/>
  <c r="I219" i="7"/>
  <c r="I223" i="7"/>
  <c r="M225" i="7"/>
  <c r="L155" i="7"/>
  <c r="D155" i="7"/>
  <c r="L218" i="7"/>
  <c r="D218" i="7"/>
  <c r="J218" i="7"/>
  <c r="J76" i="7"/>
  <c r="H142" i="7"/>
  <c r="E148" i="7"/>
  <c r="L149" i="7"/>
  <c r="D149" i="7"/>
  <c r="I150" i="7"/>
  <c r="L152" i="7"/>
  <c r="I153" i="7"/>
  <c r="M155" i="7"/>
  <c r="J156" i="7"/>
  <c r="D161" i="7"/>
  <c r="M162" i="7"/>
  <c r="E162" i="7"/>
  <c r="D165" i="7"/>
  <c r="M166" i="7"/>
  <c r="E166" i="7"/>
  <c r="D169" i="7"/>
  <c r="B170" i="7"/>
  <c r="E211" i="7"/>
  <c r="L212" i="7"/>
  <c r="D212" i="7"/>
  <c r="I213" i="7"/>
  <c r="L215" i="7"/>
  <c r="I216" i="7"/>
  <c r="M104" i="7"/>
  <c r="E114" i="7"/>
  <c r="D114" i="7"/>
  <c r="M114" i="7"/>
  <c r="I131" i="7"/>
  <c r="H132" i="7"/>
  <c r="I142" i="7"/>
  <c r="M149" i="7"/>
  <c r="J150" i="7"/>
  <c r="D152" i="7"/>
  <c r="M152" i="7"/>
  <c r="J153" i="7"/>
  <c r="E155" i="7"/>
  <c r="H157" i="7"/>
  <c r="E158" i="7"/>
  <c r="B159" i="7"/>
  <c r="F160" i="7"/>
  <c r="H160" i="7" s="1"/>
  <c r="L162" i="7"/>
  <c r="L166" i="7"/>
  <c r="H198" i="7"/>
  <c r="E205" i="7"/>
  <c r="L206" i="7"/>
  <c r="D206" i="7"/>
  <c r="I207" i="7"/>
  <c r="L209" i="7"/>
  <c r="M212" i="7"/>
  <c r="J213" i="7"/>
  <c r="D215" i="7"/>
  <c r="M215" i="7"/>
  <c r="J216" i="7"/>
  <c r="E218" i="7"/>
  <c r="L219" i="7"/>
  <c r="L223" i="7"/>
  <c r="F226" i="7"/>
  <c r="H226" i="7" s="1"/>
  <c r="J131" i="7"/>
  <c r="I157" i="7"/>
  <c r="M75" i="7"/>
  <c r="M86" i="7"/>
  <c r="I148" i="7"/>
  <c r="L150" i="7"/>
  <c r="I151" i="7"/>
  <c r="J154" i="7"/>
  <c r="D156" i="7"/>
  <c r="F170" i="7"/>
  <c r="H170" i="7" s="1"/>
  <c r="J187" i="7"/>
  <c r="L210" i="7"/>
  <c r="D210" i="7"/>
  <c r="I211" i="7"/>
  <c r="L213" i="7"/>
  <c r="I214" i="7"/>
  <c r="M18" i="7"/>
  <c r="L153" i="7"/>
  <c r="D153" i="7"/>
  <c r="F159" i="7"/>
  <c r="H159" i="7" s="1"/>
  <c r="J207" i="7"/>
  <c r="L216" i="7"/>
  <c r="D216" i="7"/>
  <c r="D18" i="7"/>
  <c r="I48" i="7"/>
  <c r="L58" i="7"/>
  <c r="D75" i="7"/>
  <c r="I76" i="7"/>
  <c r="I114" i="7"/>
  <c r="D150" i="7"/>
  <c r="J151" i="7"/>
  <c r="E153" i="7"/>
  <c r="L157" i="7"/>
  <c r="D157" i="7"/>
  <c r="I158" i="7"/>
  <c r="H161" i="7"/>
  <c r="M164" i="7"/>
  <c r="E164" i="7"/>
  <c r="H165" i="7"/>
  <c r="M168" i="7"/>
  <c r="E168" i="7"/>
  <c r="H169" i="7"/>
  <c r="K226" i="7"/>
  <c r="I208" i="7"/>
  <c r="M210" i="7"/>
  <c r="D213" i="7"/>
  <c r="J214" i="7"/>
  <c r="E216" i="7"/>
  <c r="J220" i="7"/>
  <c r="J222" i="7"/>
  <c r="J224" i="7"/>
  <c r="D19" i="7"/>
  <c r="D47" i="7"/>
  <c r="D132" i="7"/>
  <c r="D188" i="7"/>
  <c r="D220" i="7"/>
  <c r="D222" i="7"/>
  <c r="D224" i="7"/>
  <c r="H153" i="13" l="1"/>
  <c r="H117" i="12"/>
  <c r="H116" i="12"/>
  <c r="H165" i="11"/>
  <c r="J116" i="12"/>
  <c r="L116" i="12"/>
  <c r="M116" i="12"/>
  <c r="E116" i="12"/>
  <c r="I116" i="12"/>
  <c r="H164" i="11"/>
  <c r="M153" i="13"/>
  <c r="D153" i="13"/>
  <c r="I153" i="13"/>
  <c r="J153" i="13"/>
  <c r="M117" i="12"/>
  <c r="E117" i="12"/>
  <c r="J117" i="12"/>
  <c r="L117" i="12"/>
  <c r="D117" i="12"/>
  <c r="I117" i="12"/>
  <c r="L169" i="11"/>
  <c r="D169" i="11"/>
  <c r="M169" i="11"/>
  <c r="E169" i="11"/>
  <c r="I169" i="11"/>
  <c r="J169" i="11"/>
  <c r="J164" i="11"/>
  <c r="I164" i="11"/>
  <c r="D164" i="11"/>
  <c r="L164" i="11"/>
  <c r="E164" i="11"/>
  <c r="M164" i="11"/>
  <c r="D165" i="11"/>
  <c r="M165" i="11"/>
  <c r="E165" i="11"/>
  <c r="L165" i="11"/>
  <c r="J165" i="11"/>
  <c r="I165" i="11"/>
  <c r="L224" i="11"/>
  <c r="D224" i="11"/>
  <c r="J224" i="11"/>
  <c r="M224" i="11"/>
  <c r="I224" i="11"/>
  <c r="E224" i="11"/>
  <c r="I157" i="13"/>
  <c r="M157" i="13"/>
  <c r="L157" i="13"/>
  <c r="J157" i="13"/>
  <c r="E157" i="13"/>
  <c r="D157" i="13"/>
  <c r="M208" i="13"/>
  <c r="E208" i="13"/>
  <c r="L208" i="13"/>
  <c r="D208" i="13"/>
  <c r="J208" i="13"/>
  <c r="I208" i="13"/>
  <c r="E153" i="13"/>
  <c r="M154" i="13"/>
  <c r="E154" i="13"/>
  <c r="J154" i="13"/>
  <c r="L154" i="13"/>
  <c r="D154" i="13"/>
  <c r="I154" i="13"/>
  <c r="M170" i="7"/>
  <c r="E170" i="7"/>
  <c r="D170" i="7"/>
  <c r="L170" i="7"/>
  <c r="J170" i="7"/>
  <c r="I170" i="7"/>
  <c r="L226" i="7"/>
  <c r="D226" i="7"/>
  <c r="J226" i="7"/>
  <c r="I226" i="7"/>
  <c r="E226" i="7"/>
  <c r="M226" i="7"/>
  <c r="E159" i="7"/>
  <c r="D159" i="7"/>
  <c r="I159" i="7"/>
  <c r="M159" i="7"/>
  <c r="J159" i="7"/>
  <c r="D160" i="7"/>
  <c r="M160" i="7"/>
  <c r="J160" i="7"/>
  <c r="I160" i="7"/>
  <c r="E160" i="7"/>
  <c r="D17" i="6" l="1"/>
  <c r="D16" i="6"/>
  <c r="D15" i="6"/>
  <c r="O19" i="6"/>
  <c r="N19" i="6"/>
  <c r="L19" i="6"/>
  <c r="K19" i="6"/>
  <c r="I19" i="6"/>
  <c r="G19" i="6"/>
  <c r="E19" i="6"/>
  <c r="D19" i="6"/>
  <c r="D26" i="6" l="1"/>
  <c r="E26" i="6"/>
  <c r="M77" i="6"/>
  <c r="M74" i="6"/>
  <c r="M72" i="6"/>
  <c r="M70" i="6"/>
  <c r="M68" i="6"/>
  <c r="M108" i="6"/>
  <c r="M106" i="6"/>
  <c r="M104" i="6"/>
  <c r="M102" i="6"/>
  <c r="D74" i="6" l="1"/>
  <c r="G118" i="6" l="1"/>
  <c r="F118" i="6"/>
  <c r="D118" i="6"/>
  <c r="C118" i="6"/>
  <c r="G117" i="6"/>
  <c r="F117" i="6"/>
  <c r="D117" i="6"/>
  <c r="C117" i="6"/>
  <c r="G119" i="6"/>
  <c r="F119" i="6"/>
  <c r="C119" i="6"/>
  <c r="D119" i="6"/>
  <c r="G87" i="6"/>
  <c r="F87" i="6"/>
  <c r="D87" i="6"/>
  <c r="C87" i="6"/>
  <c r="G86" i="6"/>
  <c r="F86" i="6"/>
  <c r="D86" i="6"/>
  <c r="C86" i="6"/>
  <c r="G88" i="6"/>
  <c r="F88" i="6"/>
  <c r="D88" i="6"/>
  <c r="C88" i="6"/>
  <c r="G85" i="6"/>
  <c r="F85" i="6"/>
  <c r="D85" i="6"/>
  <c r="C85" i="6"/>
  <c r="O23" i="6" l="1"/>
  <c r="N23" i="6"/>
  <c r="L23" i="6"/>
  <c r="K23" i="6"/>
  <c r="I23" i="6"/>
  <c r="G23" i="6"/>
  <c r="E23" i="6"/>
  <c r="D23" i="6"/>
  <c r="O22" i="6"/>
  <c r="N22" i="6"/>
  <c r="L22" i="6"/>
  <c r="K22" i="6"/>
  <c r="I22" i="6"/>
  <c r="G22" i="6"/>
  <c r="E22" i="6"/>
  <c r="D22" i="6"/>
  <c r="O12" i="6" l="1"/>
  <c r="N12" i="6"/>
  <c r="L12" i="6"/>
  <c r="K12" i="6"/>
  <c r="I12" i="6"/>
  <c r="G12" i="6"/>
  <c r="E12" i="6"/>
  <c r="D12" i="6"/>
  <c r="O11" i="6"/>
  <c r="N11" i="6"/>
  <c r="L11" i="6"/>
  <c r="K11" i="6"/>
  <c r="I11" i="6"/>
  <c r="G11" i="6"/>
  <c r="E11" i="6"/>
  <c r="D11" i="6"/>
  <c r="O9" i="6"/>
  <c r="N9" i="6"/>
  <c r="L9" i="6"/>
  <c r="K9" i="6"/>
  <c r="I9" i="6"/>
  <c r="G9" i="6"/>
  <c r="E9" i="6"/>
  <c r="D9" i="6"/>
  <c r="O8" i="6"/>
  <c r="N8" i="6"/>
  <c r="L8" i="6"/>
  <c r="K8" i="6"/>
  <c r="I8" i="6"/>
  <c r="G8" i="6"/>
  <c r="E8" i="6"/>
  <c r="D8" i="6"/>
  <c r="O17" i="6" l="1"/>
  <c r="N17" i="6"/>
  <c r="L17" i="6"/>
  <c r="K17" i="6"/>
  <c r="I17" i="6"/>
  <c r="G17" i="6"/>
  <c r="E17" i="6"/>
  <c r="O16" i="6"/>
  <c r="N16" i="6"/>
  <c r="L16" i="6"/>
  <c r="K16" i="6"/>
  <c r="I16" i="6"/>
  <c r="G16" i="6"/>
  <c r="E16" i="6"/>
  <c r="G70" i="6" l="1"/>
  <c r="E54" i="6" l="1"/>
  <c r="B54" i="6"/>
  <c r="O108" i="6" l="1"/>
  <c r="N108" i="6"/>
  <c r="L108" i="6"/>
  <c r="K108" i="6"/>
  <c r="I108" i="6"/>
  <c r="G108" i="6"/>
  <c r="E108" i="6"/>
  <c r="D108" i="6"/>
  <c r="O106" i="6"/>
  <c r="N106" i="6"/>
  <c r="L106" i="6"/>
  <c r="K106" i="6"/>
  <c r="I106" i="6"/>
  <c r="G106" i="6"/>
  <c r="E106" i="6"/>
  <c r="D106" i="6"/>
  <c r="O104" i="6"/>
  <c r="N104" i="6"/>
  <c r="L104" i="6"/>
  <c r="K104" i="6"/>
  <c r="I104" i="6"/>
  <c r="G104" i="6"/>
  <c r="E104" i="6"/>
  <c r="D104" i="6"/>
  <c r="O102" i="6"/>
  <c r="N102" i="6"/>
  <c r="L102" i="6"/>
  <c r="K102" i="6"/>
  <c r="I102" i="6"/>
  <c r="G102" i="6"/>
  <c r="E102" i="6"/>
  <c r="D102" i="6"/>
  <c r="O74" i="6"/>
  <c r="N74" i="6"/>
  <c r="L74" i="6"/>
  <c r="K74" i="6"/>
  <c r="I74" i="6"/>
  <c r="G74" i="6"/>
  <c r="E74" i="6"/>
  <c r="O72" i="6"/>
  <c r="N72" i="6"/>
  <c r="L72" i="6"/>
  <c r="K72" i="6"/>
  <c r="I72" i="6"/>
  <c r="G72" i="6"/>
  <c r="E72" i="6"/>
  <c r="D72" i="6"/>
  <c r="O70" i="6"/>
  <c r="N70" i="6"/>
  <c r="L70" i="6"/>
  <c r="K70" i="6"/>
  <c r="I70" i="6"/>
  <c r="E70" i="6"/>
  <c r="D70" i="6"/>
  <c r="O68" i="6"/>
  <c r="N68" i="6"/>
  <c r="L68" i="6"/>
  <c r="K68" i="6"/>
  <c r="I68" i="6"/>
  <c r="G68" i="6"/>
  <c r="E68" i="6"/>
  <c r="D68" i="6"/>
  <c r="O32" i="6"/>
  <c r="N32" i="6"/>
  <c r="L32" i="6"/>
  <c r="I32" i="6"/>
  <c r="G32" i="6"/>
  <c r="E32" i="6"/>
  <c r="D32" i="6"/>
  <c r="O30" i="6"/>
  <c r="N30" i="6"/>
  <c r="L30" i="6"/>
  <c r="K30" i="6"/>
  <c r="I30" i="6"/>
  <c r="G30" i="6"/>
  <c r="E30" i="6"/>
  <c r="D30" i="6"/>
  <c r="O28" i="6"/>
  <c r="N28" i="6"/>
  <c r="L28" i="6"/>
  <c r="K28" i="6"/>
  <c r="I28" i="6"/>
  <c r="G28" i="6"/>
  <c r="E28" i="6"/>
  <c r="D28" i="6"/>
  <c r="O26" i="6"/>
  <c r="N26" i="6"/>
  <c r="L26" i="6"/>
  <c r="K26" i="6"/>
  <c r="I26" i="6"/>
  <c r="G26" i="6"/>
  <c r="O20" i="6"/>
  <c r="N20" i="6"/>
  <c r="L20" i="6"/>
  <c r="K20" i="6"/>
  <c r="I20" i="6"/>
  <c r="G20" i="6"/>
  <c r="E20" i="6"/>
  <c r="D20" i="6"/>
  <c r="O18" i="6"/>
  <c r="N18" i="6"/>
  <c r="L18" i="6"/>
  <c r="K18" i="6"/>
  <c r="I18" i="6"/>
  <c r="G18" i="6"/>
  <c r="E18" i="6"/>
  <c r="D18" i="6"/>
  <c r="O15" i="6"/>
  <c r="N15" i="6"/>
  <c r="L15" i="6"/>
  <c r="K15" i="6"/>
  <c r="I15" i="6"/>
  <c r="G15" i="6"/>
  <c r="O14" i="6"/>
  <c r="N14" i="6"/>
  <c r="L14" i="6"/>
  <c r="K14" i="6"/>
  <c r="I14" i="6"/>
  <c r="G14" i="6"/>
  <c r="E14" i="6"/>
  <c r="D14" i="6"/>
  <c r="G50" i="6" l="1"/>
  <c r="F50" i="6"/>
  <c r="D50" i="6"/>
  <c r="C50" i="6"/>
  <c r="G54" i="6"/>
  <c r="F54" i="6"/>
  <c r="D54" i="6"/>
  <c r="C54" i="6"/>
  <c r="G53" i="6"/>
  <c r="F53" i="6"/>
  <c r="D53" i="6"/>
  <c r="C53" i="6"/>
  <c r="G52" i="6"/>
  <c r="F52" i="6"/>
  <c r="D52" i="6"/>
  <c r="C52" i="6"/>
  <c r="G55" i="6"/>
  <c r="F55" i="6"/>
  <c r="D55" i="6"/>
  <c r="C55" i="6"/>
  <c r="O36" i="6"/>
  <c r="N36" i="6"/>
  <c r="L36" i="6"/>
  <c r="K36" i="6"/>
  <c r="I36" i="6"/>
  <c r="G36" i="6"/>
  <c r="E36" i="6"/>
  <c r="D36" i="6"/>
  <c r="O34" i="6"/>
  <c r="N34" i="6"/>
  <c r="L34" i="6"/>
  <c r="K34" i="6"/>
  <c r="I34" i="6"/>
  <c r="G34" i="6"/>
  <c r="E34" i="6"/>
  <c r="D34" i="6"/>
  <c r="O37" i="6"/>
  <c r="N37" i="6"/>
  <c r="L37" i="6"/>
  <c r="K37" i="6"/>
  <c r="I37" i="6"/>
  <c r="G37" i="6"/>
  <c r="E37" i="6"/>
  <c r="D37" i="6"/>
  <c r="O35" i="6"/>
  <c r="N35" i="6"/>
  <c r="L35" i="6"/>
  <c r="K35" i="6"/>
  <c r="I35" i="6"/>
  <c r="G35" i="6"/>
  <c r="E35" i="6"/>
  <c r="D35" i="6"/>
  <c r="O31" i="6" l="1"/>
  <c r="N31" i="6"/>
  <c r="L31" i="6"/>
  <c r="K31" i="6"/>
  <c r="I31" i="6"/>
  <c r="G31" i="6"/>
  <c r="E31" i="6"/>
  <c r="D31" i="6"/>
  <c r="O29" i="6"/>
  <c r="N29" i="6"/>
  <c r="L29" i="6"/>
  <c r="K29" i="6"/>
  <c r="I29" i="6"/>
  <c r="G29" i="6"/>
  <c r="E29" i="6"/>
  <c r="D29" i="6"/>
  <c r="O27" i="6"/>
  <c r="N27" i="6"/>
  <c r="L27" i="6"/>
  <c r="K27" i="6"/>
  <c r="I27" i="6"/>
  <c r="G27" i="6"/>
  <c r="E27" i="6"/>
  <c r="D27" i="6"/>
  <c r="O25" i="6"/>
  <c r="N25" i="6"/>
  <c r="L25" i="6"/>
  <c r="K25" i="6"/>
  <c r="I25" i="6"/>
  <c r="G25" i="6"/>
  <c r="E25" i="6"/>
  <c r="D25" i="6"/>
  <c r="O21" i="6"/>
  <c r="N21" i="6"/>
  <c r="L21" i="6"/>
  <c r="K21" i="6"/>
  <c r="I21" i="6"/>
  <c r="G21" i="6"/>
  <c r="E21" i="6"/>
  <c r="D21" i="6"/>
  <c r="E116" i="6" l="1"/>
  <c r="B116" i="6"/>
  <c r="O103" i="6"/>
  <c r="L103" i="6"/>
  <c r="K103" i="6"/>
  <c r="I103" i="6"/>
  <c r="G103" i="6"/>
  <c r="E103" i="6"/>
  <c r="D103" i="6"/>
  <c r="I39" i="6"/>
  <c r="G39" i="6"/>
  <c r="I76" i="6"/>
  <c r="G76" i="6"/>
  <c r="G57" i="6"/>
  <c r="F57" i="6"/>
  <c r="D57" i="6"/>
  <c r="C57" i="6"/>
  <c r="G49" i="6"/>
  <c r="F49" i="6"/>
  <c r="D49" i="6"/>
  <c r="C49" i="6"/>
  <c r="G48" i="6"/>
  <c r="F48" i="6"/>
  <c r="D48" i="6"/>
  <c r="C48" i="6"/>
  <c r="G47" i="6"/>
  <c r="F47" i="6"/>
  <c r="D47" i="6"/>
  <c r="C47" i="6"/>
  <c r="O39" i="6"/>
  <c r="L39" i="6"/>
  <c r="K39" i="6"/>
  <c r="E39" i="6"/>
  <c r="D39" i="6"/>
  <c r="O13" i="6"/>
  <c r="L13" i="6"/>
  <c r="K13" i="6"/>
  <c r="I13" i="6"/>
  <c r="G13" i="6"/>
  <c r="E13" i="6"/>
  <c r="D13" i="6"/>
  <c r="N10" i="6"/>
  <c r="L10" i="6"/>
  <c r="K10" i="6"/>
  <c r="I10" i="6"/>
  <c r="G10" i="6"/>
  <c r="E10" i="6"/>
  <c r="D10" i="6"/>
  <c r="O7" i="6"/>
  <c r="L7" i="6"/>
  <c r="K7" i="6"/>
  <c r="I7" i="6"/>
  <c r="G7" i="6"/>
  <c r="E7" i="6"/>
  <c r="D7" i="6"/>
  <c r="N103" i="6" l="1"/>
  <c r="N7" i="6"/>
  <c r="O10" i="6"/>
  <c r="N13" i="6"/>
  <c r="N39" i="6"/>
  <c r="I107" i="6" l="1"/>
  <c r="I105" i="6"/>
  <c r="I101" i="6"/>
  <c r="G107" i="6"/>
  <c r="G105" i="6"/>
  <c r="G101" i="6"/>
  <c r="D107" i="6"/>
  <c r="D105" i="6"/>
  <c r="D101" i="6"/>
  <c r="I77" i="6" l="1"/>
  <c r="G77" i="6"/>
  <c r="E77" i="6"/>
  <c r="D77" i="6"/>
  <c r="G90" i="6" l="1"/>
  <c r="F90" i="6"/>
  <c r="D90" i="6"/>
  <c r="C90" i="6"/>
  <c r="O77" i="6"/>
  <c r="N77" i="6"/>
  <c r="L77" i="6"/>
  <c r="K77" i="6"/>
  <c r="O76" i="6"/>
  <c r="L76" i="6"/>
  <c r="K76" i="6"/>
  <c r="E76" i="6"/>
  <c r="D76" i="6"/>
  <c r="G116" i="6"/>
  <c r="F116" i="6"/>
  <c r="D116" i="6"/>
  <c r="C116" i="6"/>
  <c r="N107" i="6"/>
  <c r="L107" i="6"/>
  <c r="K107" i="6"/>
  <c r="E107" i="6"/>
  <c r="O105" i="6"/>
  <c r="L105" i="6"/>
  <c r="K105" i="6"/>
  <c r="E105" i="6"/>
  <c r="N101" i="6"/>
  <c r="L101" i="6"/>
  <c r="K101" i="6"/>
  <c r="E101" i="6"/>
  <c r="O73" i="6"/>
  <c r="N71" i="6"/>
  <c r="O69" i="6"/>
  <c r="N67" i="6"/>
  <c r="L67" i="6"/>
  <c r="L73" i="6"/>
  <c r="K73" i="6"/>
  <c r="I73" i="6"/>
  <c r="G73" i="6"/>
  <c r="E73" i="6"/>
  <c r="D73" i="6"/>
  <c r="O71" i="6"/>
  <c r="L71" i="6"/>
  <c r="K71" i="6"/>
  <c r="I71" i="6"/>
  <c r="G71" i="6"/>
  <c r="E71" i="6"/>
  <c r="D71" i="6"/>
  <c r="L69" i="6"/>
  <c r="K69" i="6"/>
  <c r="I69" i="6"/>
  <c r="G69" i="6"/>
  <c r="E69" i="6"/>
  <c r="D69" i="6"/>
  <c r="K67" i="6"/>
  <c r="I67" i="6"/>
  <c r="G67" i="6"/>
  <c r="E67" i="6"/>
  <c r="D67" i="6"/>
  <c r="O67" i="6" l="1"/>
  <c r="N73" i="6"/>
  <c r="N69" i="6"/>
  <c r="N76" i="6"/>
  <c r="O101" i="6"/>
  <c r="N105" i="6"/>
  <c r="O107" i="6"/>
</calcChain>
</file>

<file path=xl/sharedStrings.xml><?xml version="1.0" encoding="utf-8"?>
<sst xmlns="http://schemas.openxmlformats.org/spreadsheetml/2006/main" count="1935" uniqueCount="537">
  <si>
    <t>Billion bushels</t>
  </si>
  <si>
    <t>Percent (%)</t>
  </si>
  <si>
    <t>Media Source of Pre-report Trade Estimates</t>
  </si>
  <si>
    <t>67% Confidence Interval (CI)</t>
  </si>
  <si>
    <t>Low End of 67% CI</t>
  </si>
  <si>
    <t>High End of 67% CI</t>
  </si>
  <si>
    <t>90% Confidence Interval (CI)</t>
  </si>
  <si>
    <t>90% Confidence Interval</t>
  </si>
  <si>
    <r>
      <t xml:space="preserve">67% Confidence Interval       </t>
    </r>
    <r>
      <rPr>
        <sz val="8"/>
        <rFont val="Arial"/>
        <family val="2"/>
      </rPr>
      <t>(Root Mean Square Error)</t>
    </r>
  </si>
  <si>
    <t>Million bushels</t>
  </si>
  <si>
    <t xml:space="preserve">Vs 1 Year ago: Ending Stocks      USDA WASDE </t>
  </si>
  <si>
    <t>U.S. Crop Ending Stocks</t>
  </si>
  <si>
    <t>Low End of 90% CI</t>
  </si>
  <si>
    <t>High End of 90% CI</t>
  </si>
  <si>
    <t>Mln 480# bales</t>
  </si>
  <si>
    <t>DTN</t>
  </si>
  <si>
    <t>mmt</t>
  </si>
  <si>
    <t>World</t>
  </si>
  <si>
    <t>United States</t>
  </si>
  <si>
    <t>Total Foreign</t>
  </si>
  <si>
    <t>Major Exporters</t>
  </si>
  <si>
    <t>Argentina</t>
  </si>
  <si>
    <t>Australia</t>
  </si>
  <si>
    <t>Canada</t>
  </si>
  <si>
    <t>Major Importers</t>
  </si>
  <si>
    <t>Brazil</t>
  </si>
  <si>
    <t>China</t>
  </si>
  <si>
    <t>Selected Middle East</t>
  </si>
  <si>
    <t>North Africa</t>
  </si>
  <si>
    <t>Pakistan</t>
  </si>
  <si>
    <t>Southeast Asia</t>
  </si>
  <si>
    <t>India</t>
  </si>
  <si>
    <t>Former Soviet Union - 12 Countries</t>
  </si>
  <si>
    <t>Russia</t>
  </si>
  <si>
    <t>Kazakhstan</t>
  </si>
  <si>
    <t>Ukraine</t>
  </si>
  <si>
    <t>Japan</t>
  </si>
  <si>
    <t>Mexico</t>
  </si>
  <si>
    <t>Northern Africa &amp; Middle East</t>
  </si>
  <si>
    <t>Saudi Arabia</t>
  </si>
  <si>
    <t>South Korea</t>
  </si>
  <si>
    <t>World Wheat Production by Major Country / Region</t>
  </si>
  <si>
    <t>World Wheat Ending Stocks by         Major Country / Region</t>
  </si>
  <si>
    <t>World Coarse Grains Production by Major Country / Region</t>
  </si>
  <si>
    <t>World Coarse Grains Domestic Feed Use by Major Country / Region</t>
  </si>
  <si>
    <t>World Coarse Grains Ending Stocks   by Major Country / Region</t>
  </si>
  <si>
    <t>World Soybean Production by Major Country / Region</t>
  </si>
  <si>
    <t>Paraguay</t>
  </si>
  <si>
    <t>World Soybean Domestic Crush by Major Country / Region</t>
  </si>
  <si>
    <t>South Africa</t>
  </si>
  <si>
    <t>Egypt</t>
  </si>
  <si>
    <t>World Corn Imports                                   by Major Country / Region</t>
  </si>
  <si>
    <t>World Corn Domestic Feed Use                       by Major Country / Region</t>
  </si>
  <si>
    <t>Million Bushels</t>
  </si>
  <si>
    <t>World Crop Ending Stocks</t>
  </si>
  <si>
    <t>European Union - 28 Countries</t>
  </si>
  <si>
    <t>World Soybean Exports by Major Country / Region</t>
  </si>
  <si>
    <t>World Soybean Imports by Major Country / Region</t>
  </si>
  <si>
    <t>World Wheat Domestic Total Use by Major Country / Region</t>
  </si>
  <si>
    <t>World Wheat Domestic FSI Use by Major Country / Region</t>
  </si>
  <si>
    <t>World Coarse Grains Domestic Total Use by Major Country / Region</t>
  </si>
  <si>
    <t>World Coarse Grains Domestic FSI Use by Major Country / Region</t>
  </si>
  <si>
    <t>World Corn Domestic Total Use                       by Major Country / Region</t>
  </si>
  <si>
    <t>World Corn Domestic FSI Use                       by Major Country / Region</t>
  </si>
  <si>
    <t>World Soybean Domestic FSR by Major Country / Region</t>
  </si>
  <si>
    <t>World Soybean Domestic Total by Major Country / Region</t>
  </si>
  <si>
    <t>World Corn Exports by Major Country / Region</t>
  </si>
  <si>
    <t>World Corn Ending Stocks by Major Country / Region</t>
  </si>
  <si>
    <t>World Soybean Ending Stocks by Major Country / Region</t>
  </si>
  <si>
    <t>U.S. Crop Production</t>
  </si>
  <si>
    <t xml:space="preserve">Vs 1 Year ago: Production  USDA WASDE </t>
  </si>
  <si>
    <t>MMT</t>
  </si>
  <si>
    <t>USDA</t>
  </si>
  <si>
    <t>World Wheat Ending Stocks-to-Use by Major Country / Region</t>
  </si>
  <si>
    <t>World Coarse Grains Ending Stocks-to-Use by Major Country / Region</t>
  </si>
  <si>
    <t>World Corn Ending Stocks-to-Use by Major Country / Region</t>
  </si>
  <si>
    <t>World Soybean Ending Stocks-to-Use by Major Country / Region</t>
  </si>
  <si>
    <r>
      <t xml:space="preserve">Pre-report Trade Estimates: </t>
    </r>
    <r>
      <rPr>
        <b/>
        <sz val="8"/>
        <rFont val="Arial"/>
        <family val="2"/>
      </rPr>
      <t>Average</t>
    </r>
  </si>
  <si>
    <r>
      <t xml:space="preserve">USDA less </t>
    </r>
    <r>
      <rPr>
        <b/>
        <sz val="8"/>
        <rFont val="Arial"/>
        <family val="2"/>
      </rPr>
      <t>Average</t>
    </r>
    <r>
      <rPr>
        <sz val="8"/>
        <rFont val="Arial"/>
        <family val="2"/>
      </rPr>
      <t xml:space="preserve"> Trade Estimate</t>
    </r>
  </si>
  <si>
    <r>
      <t xml:space="preserve">% USDA </t>
    </r>
    <r>
      <rPr>
        <sz val="8"/>
        <rFont val="CG Times"/>
        <family val="1"/>
        <charset val="1"/>
      </rPr>
      <t>of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Average</t>
    </r>
    <r>
      <rPr>
        <sz val="8"/>
        <rFont val="Arial"/>
        <family val="2"/>
      </rPr>
      <t xml:space="preserve"> Trade Estimate</t>
    </r>
  </si>
  <si>
    <r>
      <t xml:space="preserve">Pre-report Trade Estimates: </t>
    </r>
    <r>
      <rPr>
        <b/>
        <sz val="8"/>
        <rFont val="Arial"/>
        <family val="2"/>
      </rPr>
      <t>Minimum</t>
    </r>
  </si>
  <si>
    <r>
      <t xml:space="preserve">USDA less </t>
    </r>
    <r>
      <rPr>
        <b/>
        <sz val="8"/>
        <rFont val="Arial"/>
        <family val="2"/>
      </rPr>
      <t>Minimum</t>
    </r>
    <r>
      <rPr>
        <sz val="8"/>
        <rFont val="Arial"/>
        <family val="2"/>
      </rPr>
      <t xml:space="preserve"> Trade Estimate</t>
    </r>
  </si>
  <si>
    <r>
      <t xml:space="preserve">Pre-report Trade Estimates: </t>
    </r>
    <r>
      <rPr>
        <b/>
        <sz val="8"/>
        <rFont val="Arial"/>
        <family val="2"/>
      </rPr>
      <t>Maximum</t>
    </r>
  </si>
  <si>
    <r>
      <t xml:space="preserve">USDA less </t>
    </r>
    <r>
      <rPr>
        <b/>
        <sz val="8"/>
        <rFont val="Arial"/>
        <family val="2"/>
      </rPr>
      <t>Maximum</t>
    </r>
    <r>
      <rPr>
        <sz val="8"/>
        <rFont val="Arial"/>
        <family val="2"/>
      </rPr>
      <t xml:space="preserve"> Trade Estimate</t>
    </r>
  </si>
  <si>
    <t>World Wheat Imports                                 by Major Country / Region</t>
  </si>
  <si>
    <t>World Wheat Exports                                by Major Country / Region</t>
  </si>
  <si>
    <t xml:space="preserve"> </t>
  </si>
  <si>
    <t>World Wheat Domestic Feed Use by Major Country / Region</t>
  </si>
  <si>
    <t>World Coarse Grains Imports by Major Country / Region</t>
  </si>
  <si>
    <t>U.S. &amp; World Crop Production**</t>
  </si>
  <si>
    <t>Year 2 less Year 1 World Ending Stocks</t>
  </si>
  <si>
    <t>Year 2 less Year 1 U.S. Ending Stocks</t>
  </si>
  <si>
    <t xml:space="preserve">WASDE Report Estimates </t>
  </si>
  <si>
    <t>Source</t>
  </si>
  <si>
    <t>x</t>
  </si>
  <si>
    <t>World Coarse Grains Exports by Major Country / Region</t>
  </si>
  <si>
    <t>Other FSU-12 Countries</t>
  </si>
  <si>
    <t>FSU-12 Countries less Ukraine</t>
  </si>
  <si>
    <t>FSU-12 Countries less Russia &amp; Ukraine</t>
  </si>
  <si>
    <t xml:space="preserve">    World Ending Stx/Use Less China</t>
  </si>
  <si>
    <t xml:space="preserve">    World Ending Stocks Less China</t>
  </si>
  <si>
    <t xml:space="preserve">   % of World Ending Stocks by China</t>
  </si>
  <si>
    <t>World less China</t>
  </si>
  <si>
    <t>% China of World</t>
  </si>
  <si>
    <t xml:space="preserve">    World Production Less China</t>
  </si>
  <si>
    <t xml:space="preserve">   % of World Production by China</t>
  </si>
  <si>
    <t xml:space="preserve">    World Exports Less China</t>
  </si>
  <si>
    <t xml:space="preserve">   % of World Exports by China</t>
  </si>
  <si>
    <t xml:space="preserve">    World Imports Less China</t>
  </si>
  <si>
    <t xml:space="preserve">   % of World Imports by China</t>
  </si>
  <si>
    <t xml:space="preserve">    World Domestic Feed Use Less China</t>
  </si>
  <si>
    <t xml:space="preserve">   % of World Domestic Feed Use by China</t>
  </si>
  <si>
    <t xml:space="preserve">    World Domestic Total Use Less China</t>
  </si>
  <si>
    <t xml:space="preserve">   % of World Domestic Total Use by China</t>
  </si>
  <si>
    <t xml:space="preserve">    World Domestic FSI Use Less China</t>
  </si>
  <si>
    <t xml:space="preserve">   % of World Domestic FSI Use by China</t>
  </si>
  <si>
    <t>World Corn Production by Major Country / Region</t>
  </si>
  <si>
    <t>Wheat Production:   2015/16 (2 years ago)</t>
  </si>
  <si>
    <t>Wheat Exports:   2015/16 (2 years ago)</t>
  </si>
  <si>
    <t>Wheat Imports:   2015/16 (2 years ago)</t>
  </si>
  <si>
    <t>Wheat Feed Use:   2015/16 (2 years ago)</t>
  </si>
  <si>
    <t>Wheat Total Use:   2015/16 (2 years ago)</t>
  </si>
  <si>
    <t>Wheat FSI Use:   2015/16 (2 years ago)</t>
  </si>
  <si>
    <t>Wheat Ending Stocks:   2015/16 (2 years ago)</t>
  </si>
  <si>
    <t>Wheat %Stx/Use:   2015/16 (2 years ago)</t>
  </si>
  <si>
    <t>Corn Production:  2015/16 (2 years ago)</t>
  </si>
  <si>
    <t>Corn Exports:  2015/16 (2 years ago)</t>
  </si>
  <si>
    <t>Corn Imports:  2015/16 (2 years ago)</t>
  </si>
  <si>
    <t>Corn Feed Use:  2015/16 (2 years ago)</t>
  </si>
  <si>
    <t>Corn Total Use:  2015/16 (2 years ago)</t>
  </si>
  <si>
    <t>Corn FSI Use:  2015/16 (2 years ago)</t>
  </si>
  <si>
    <t>Corn Ending Stocks: 2015/16 (2 years ago)</t>
  </si>
  <si>
    <t>Corn %Stx/Use: 2015/16 (2 years ago)</t>
  </si>
  <si>
    <t>Coarse Grains Production:  2015/16  (2 years ago)</t>
  </si>
  <si>
    <t>Coarse Grains Exports:  2015/16  (2 years ago)</t>
  </si>
  <si>
    <t>Coarse Grains Imports:  2015/16  (2 years ago)</t>
  </si>
  <si>
    <t>Coarse Grains Feed Use:  2015/16  (2 years ago)</t>
  </si>
  <si>
    <t>Coarse Grains Total Use:  2015/16  (2 years ago)</t>
  </si>
  <si>
    <t>Coarse Grains FSI Use:  2015/16  (2 years ago)</t>
  </si>
  <si>
    <t>Coarse Grains End Stocks:  2015/16  (2 years ago)</t>
  </si>
  <si>
    <t>Coarse Grains % Stx/Use:  2015/16  (2 years ago)</t>
  </si>
  <si>
    <t>Soybean Production:  2015/16 (2 years ago)</t>
  </si>
  <si>
    <t>Soybean Exports:  2015/16 (2 years ago)</t>
  </si>
  <si>
    <t>Soybean Imports:  2015/16 (2 years ago)</t>
  </si>
  <si>
    <t>Soybean Crush:  2015/16 (2 years ago)</t>
  </si>
  <si>
    <t>Soybean Domestic Total Use:  2015/16 (2 years ago)</t>
  </si>
  <si>
    <t>Soybean Domestic FSR:  2015/16 (2 years ago)</t>
  </si>
  <si>
    <t>Soybean Ending Stocks:  2015/16 (2 years ago)</t>
  </si>
  <si>
    <t>Soybean % Stx/Use:  2015/16 (2 years ago)</t>
  </si>
  <si>
    <t>Reuters</t>
  </si>
  <si>
    <t>Brazil Corn: "Old Crop" 2016/17 Marketing Year</t>
  </si>
  <si>
    <t>Brazil Soybeans: "Old Crop" 2016/17 Marketing Year</t>
  </si>
  <si>
    <t>Argentina Corn: "Old Crop" 2016/17 Marketing Year</t>
  </si>
  <si>
    <t>Argentina Soybeans: "Old Crop" 2016/17 Marketing Year</t>
  </si>
  <si>
    <t>U.S. Corn: "Old Crop" 2016/17 Marketing Year</t>
  </si>
  <si>
    <t>U.S. Soybeans: "Old Crop" 2016/17 Marketing Year</t>
  </si>
  <si>
    <t>U.S. All Wheat: "Old Crop" 2016/17 Marketing Year</t>
  </si>
  <si>
    <t>U.S. Sorghum: "Old Crop" 2016/17 Marketing Year</t>
  </si>
  <si>
    <t>U.S. Cotton: "Old Crop" 2016/17 Marketing Year</t>
  </si>
  <si>
    <t xml:space="preserve">World Corn: "Old Crop" MY 2016/17 </t>
  </si>
  <si>
    <t xml:space="preserve">World Coarse Grains: "Old Crop" MY 2016/17 </t>
  </si>
  <si>
    <t xml:space="preserve">World Soybeans: "Old Crop" MY 2016/17 </t>
  </si>
  <si>
    <t xml:space="preserve">World All Wheat: "Old Crop" MY 2016/17 </t>
  </si>
  <si>
    <t>World Stocks less China &amp; India</t>
  </si>
  <si>
    <t>World Stocks less China &amp; India / Use</t>
  </si>
  <si>
    <t>Part A. Production of U.S. &amp; South American Corn, Soybean, Wheat &amp; Sorghum in "New Crop" 2017/18, and "Old Crop" 2016/17 Marketing Years</t>
  </si>
  <si>
    <t>U.S. Corn: "New Crop" 2017/18 Marketing Year</t>
  </si>
  <si>
    <t>**U.S. Corn: "New Crop" 2017/18 Harvested Acres (mln ac)</t>
  </si>
  <si>
    <t>**U.S. Corn: "New Crop" 2017/18 Yield (bushels/acre)</t>
  </si>
  <si>
    <t>U.S. Soybeans: "New Crop" 2017/18 Marketing Year</t>
  </si>
  <si>
    <t>**U.S. Soybean: "New Crop" 2017/18 Harvested Acres (mln ac)</t>
  </si>
  <si>
    <t>**U.S. Soybean: "New Crop" 2017/18 Yield (bushels/acre)</t>
  </si>
  <si>
    <t>U.S. All Wheat: "New Crop" 2017/18 Marketing Year</t>
  </si>
  <si>
    <t xml:space="preserve">  U.S. All Winter Wheat: "New Crop" 2017/18 Marketing Year</t>
  </si>
  <si>
    <t xml:space="preserve">  U.S. Hard Red Winter Wheat: "New Crop" 2017/18 Marketing Year</t>
  </si>
  <si>
    <t xml:space="preserve">  U.S. Soft Red Winter Wheat: "New Crop" 2017/18 Marketing Year</t>
  </si>
  <si>
    <t xml:space="preserve">  U.S. White Wheat: "New Crop" 2017/18 Marketing Year</t>
  </si>
  <si>
    <t xml:space="preserve">  U.S. Other Spring Wheat: "New Crop" 2017/18 Marketing Year</t>
  </si>
  <si>
    <t xml:space="preserve">  U.S. Hard Red Spring Wheat: "New Crop" 2017/18 Marketing Year</t>
  </si>
  <si>
    <t xml:space="preserve">  U.S. Durum Wheat: "New Crop" 2017/18 Marketing Year</t>
  </si>
  <si>
    <t>U.S. Grain Sorghum: "New Crop" 2017/18 Marketing Year</t>
  </si>
  <si>
    <t>**U.S. Grain Sorghum: "New Crop" 2017/18 Harvested Ac (mln ac)</t>
  </si>
  <si>
    <t>**U.S. Grain Sorghum: "New Crop" 2017/18 Yield (bushels/acre)</t>
  </si>
  <si>
    <t>Brazil Corn: "New Crop" 2017/18 Marketing Year</t>
  </si>
  <si>
    <t>Brazil Soybeans: "New Crop" 2017/18 Marketing Year</t>
  </si>
  <si>
    <t>Argentina Corn: "New Crop" 2017/18 Marketing Year</t>
  </si>
  <si>
    <t>Argentina Soybeans: "New Crop" 2017/18 Marketing Year</t>
  </si>
  <si>
    <t>World Wheat: "New Crop" 2017/18 Marketing Year</t>
  </si>
  <si>
    <t>World Coarse Grains: "New Crop" 2017/18 Marketing Year</t>
  </si>
  <si>
    <t>World Corn: "New Crop" 2017/18 Marketing Year</t>
  </si>
  <si>
    <t>World Soybeans: "New Crop" 2017/18 Marketing Year</t>
  </si>
  <si>
    <t>U.S. Cotton: "New Crop" 2017/18 Marketing Year</t>
  </si>
  <si>
    <t>World Corn: "New Crop" 2017/18 Marketing Year***</t>
  </si>
  <si>
    <t>Part B. U.S. Ending Stocks of Grain &amp; Oilseeds in the "New Crop" 2017/18 and "Old Crop" 2016/17 Marketing Years</t>
  </si>
  <si>
    <t>U.S. Sorghum: "New Crop" 2017/18 Marketing Year</t>
  </si>
  <si>
    <t>Cotton: "New Crop" 2017/18 Marketing Year</t>
  </si>
  <si>
    <t>Part C. World Ending Stocks of Grain &amp; Oilseeds in tthe "New Crop" 2017/18 and "Old Crop" 2016/17 Marketing Years</t>
  </si>
  <si>
    <t xml:space="preserve">World Corn: "New Crop" MY 2017/18 </t>
  </si>
  <si>
    <t xml:space="preserve">World Coarse Grains: "New Crop" MY 2017/18 </t>
  </si>
  <si>
    <t xml:space="preserve">World Soybeans: "New Crop" MY 2017/18 </t>
  </si>
  <si>
    <t xml:space="preserve">World All Wheat: "New Crop" MY 2017/18 </t>
  </si>
  <si>
    <t xml:space="preserve">*World Corn: "New Crop" MY 2017/18 </t>
  </si>
  <si>
    <t>World Coarse Grains: "New Crop" MY 2017/18</t>
  </si>
  <si>
    <t>World Soybeans: "New Crop" MY 2017/18</t>
  </si>
  <si>
    <t>USDA WASDE Projection of World Wheat Supply-Demand and Ending Stocks in "New Crop" 2017/18, "Old Crop" 2016/17, &amp; 2015/16 Marketing Years</t>
  </si>
  <si>
    <t>Table 1. Production Projections of World Wheat for "New Crop" 2017/18, "Old Crop" 2016/17, and 2015/16</t>
  </si>
  <si>
    <t>"New Crop" 2017/18  Less "Old Crop" 2016/17 Production</t>
  </si>
  <si>
    <t>% "New Crop" 2017/18 of "Old Crop" 2016/17 Production</t>
  </si>
  <si>
    <t>"New Crop" 2017/18 Less 2015/16 Production</t>
  </si>
  <si>
    <t>% "New Crop" 2017/18 of 2015/16 Production</t>
  </si>
  <si>
    <t>Table 2. Export Projections of World Wheat for "New Crop" 2017/18, "Old Crop" 2016/17, and 2015/16</t>
  </si>
  <si>
    <t>"New Crop" 2017/18 Less "Old Crop" 2016/17 Exports</t>
  </si>
  <si>
    <t>% "New Crop" 2017/18 of "Old Crop" 2016/17 Exports</t>
  </si>
  <si>
    <t>"New Crop" 2017/18 Less 2015/16 Exports</t>
  </si>
  <si>
    <t>% "New Crop" 2017/18 of 2015/16 Exports</t>
  </si>
  <si>
    <t>Table 3. Import Projections of World Wheat for "New Crop" 2017/18, "Old Crop" 2016/17, and 2015/16</t>
  </si>
  <si>
    <t>"New Crop" 2017/18 Less "Old Crop" 2016/17 Imports</t>
  </si>
  <si>
    <t>% "New Crop" 2017/18 of "Old Crop" 2016/17 Imports</t>
  </si>
  <si>
    <t>"New Crop" 2017/18 Less 2015/16 Imports</t>
  </si>
  <si>
    <t>% "New Crop" 2017/18 of 2015/16 Imports</t>
  </si>
  <si>
    <t>Table 4. Domestic Feed Use Projections of World Wheat for "New Crop" 2017/18, "Old Crop" 2016/17, and 2015/16</t>
  </si>
  <si>
    <t>"New Crop" 2017/18 Less "Old Crop" 2016/17 Feed Use</t>
  </si>
  <si>
    <t>% "New Crop" 2017/18 of "Old Crop" 2016/17 Feed Use</t>
  </si>
  <si>
    <t>"New Crop" 2017/18 Less 2015/16 Feed Use</t>
  </si>
  <si>
    <t>% "New Crop" 2017/18 of 2015/16 Feed Use</t>
  </si>
  <si>
    <t>Table 5. Domestic Total Use Projections of World Wheat for "New Crop" 2017/18, "Old Crop" 2016/17, and 2015/16</t>
  </si>
  <si>
    <t>"New Crop" 2017/18 Total Use Less "Old Crop" 2016/17 Total Use</t>
  </si>
  <si>
    <t>% "New Crop" 2017/18 Total Use of "Old Crop" 2016/17 Total Use</t>
  </si>
  <si>
    <t>"New Crop" 2017/18 Prodn Less   2015/16 Total Use</t>
  </si>
  <si>
    <t>% "New Crop" 2017/18 Total Use of 2015/16 Total Use</t>
  </si>
  <si>
    <t>Table 6. Domestic FSI Use Projections of World Wheat for "New Crop" 2017/18, "Old Crop" 2016/17, and 2015/16</t>
  </si>
  <si>
    <t>"New Crop" 2017/18 Less "Old Crop" 2016/17 FSI Use</t>
  </si>
  <si>
    <t>% "New Crop" 2017/18 of "Old Crop" 2016/17 FSI Use</t>
  </si>
  <si>
    <t>"New Crop" 2017/18 Less 2015/16 FSI Use</t>
  </si>
  <si>
    <t>% "New Crop" 2017/18 of 2015/16 FSI Use</t>
  </si>
  <si>
    <t>Table 7. Ending Stocks Projections of World Wheat for "New Crop" 2017/18, "Old Crop" 2016/17, and 2015/16</t>
  </si>
  <si>
    <t>"New Crop" 2017/18 Less "Old Crop" 2016/17 Ending Stocks</t>
  </si>
  <si>
    <t>% "New Crop" 2017/18 of "Old Crop" 2016/17 Ending Stocks</t>
  </si>
  <si>
    <t>"New Crop" 2017/18 Less2015/16 Ending Stocks</t>
  </si>
  <si>
    <t>% "New Crop" 2017/18 of 2015/16 Ending Stocks</t>
  </si>
  <si>
    <t>Table 7. Ending Stocks-to-Use Projections of World Wheat for "New Crop" 2017/18, "Old Crop" 2016/17, and 2015/16</t>
  </si>
  <si>
    <t>"New Crop" 2017/18 %Stx/Use Less "Old Crop" 2016/17 %Stx/Use</t>
  </si>
  <si>
    <t>% "New Crop" 2017/18 %Stx/Use of "Old Crop" 2016/17 %Stx/Use</t>
  </si>
  <si>
    <t>"New Crop" 2017/18 Prodn Less   2015/16 %Stx/Use</t>
  </si>
  <si>
    <t>% "New Crop" 2017/18 %Stx/Use of 2015/16 %Stx/Use</t>
  </si>
  <si>
    <t>USDA WASDE Projection of World Corn Supply-Demand and Ending Stocks in "New Crop" 2017/18, "Old Crop" 2016/17, &amp; 2015/16 Marketing Years</t>
  </si>
  <si>
    <t>Table 1. Production Projections of World Corn for "New Crop" 2017/18, "Old Crop" 2016/17, and 2015/16</t>
  </si>
  <si>
    <t>"New Crop" 2017/18 Less "Old Crop" 2016/17 Production</t>
  </si>
  <si>
    <t>Table 2. Export Projections of World Corn for "New Crop" 2017/18, "Old Crop" 2016/17, and 2015/16</t>
  </si>
  <si>
    <t>Table 3. Import Projections of World Corn for "New Crop" 2017/18, "Old Crop" 2016/17, and 2015/16</t>
  </si>
  <si>
    <t>Table 4. Domestic Feed Use Projections of World Corn for "New Crop" 2017/18, "Old Crop" 2016/17, and 2015/16</t>
  </si>
  <si>
    <t>Table 5. Domestic Total Use Projections of World Corn for "New Crop" 2017/18, "Old Crop" 2016/17, and 2015/16</t>
  </si>
  <si>
    <t>"New Crop" 2017/18 Less "Old Crop" 2016/17 Total Use</t>
  </si>
  <si>
    <t>% "New Crop" 2017/18 of "Old Crop" 2016/17 Total Use</t>
  </si>
  <si>
    <t>"New Crop" 2017/18 Less 2015/16 Total Use</t>
  </si>
  <si>
    <t>% "New Crop" 2017/18 of  2015/16 Total Use</t>
  </si>
  <si>
    <t>Table 6. Domestic FSI Use Projections of World Corn for "New Crop" 2017/18, "Old Crop" 2016/17, and  2015/16</t>
  </si>
  <si>
    <t>Table 7. Ending Stocks Projections of World Corn for "New Crop" 2017/18, "Old Crop" 2016/17, and 2015/16</t>
  </si>
  <si>
    <t>"New Crop" 2017/18 Less 2015/16 Ending Stocks</t>
  </si>
  <si>
    <t>Table 8. Ending Stocks-to-Use Projections of World Corn for "New Crop" 2017/18, "Old Crop" 2016/17, and  2015/16</t>
  </si>
  <si>
    <t>"New Crop" 2017/18 Less "Old Crop" 2016/17 %Stx/Use</t>
  </si>
  <si>
    <t>% "New Crop" 2017/18 of "Old Crop" 2016/17 %Stx/Use</t>
  </si>
  <si>
    <t>"New Crop" 2017/18 Less 2015/16 %Stx/Use</t>
  </si>
  <si>
    <t>% "New Crop" 2017/18 of 2015/16 %Stx/Use</t>
  </si>
  <si>
    <t>USDA WASDE Projection of World Coarse Grains Supply-Demand and Ending Stocks in "New Crop" 2017/18, "Old Crop" 2016/17, &amp; 2015/16 Marketing Years</t>
  </si>
  <si>
    <t xml:space="preserve">Table 1. Production Projections of World Coarse Grains for "New Crop" 2017/18, "Old Crop" 2016/17, and 2015/16  </t>
  </si>
  <si>
    <t>"New Crop" 2017/18 Less 2015/16  Production</t>
  </si>
  <si>
    <t>% "New Crop" 2017/18 of 2015/16  Production</t>
  </si>
  <si>
    <t xml:space="preserve">Table 2. Export Projections of World Coarse Grains for "New Crop" 2017/18, "Old Crop" 2016/17, and 2015/16  </t>
  </si>
  <si>
    <t>"New Crop" 2017/18 Less 2015/16  Exports</t>
  </si>
  <si>
    <t>% "New Crop" 2017/18 of 2015/16  Exports</t>
  </si>
  <si>
    <t xml:space="preserve">Table 3. Import Projections of World Coarse Grains for "New Crop" 2017/18, "Old Crop" 2016/17, and 2015/16  </t>
  </si>
  <si>
    <t>"New Crop" 2017/18 Less 2015/16  Imports</t>
  </si>
  <si>
    <t>% "New Crop" 2017/18 of 2015/16  Imports</t>
  </si>
  <si>
    <t xml:space="preserve">Table 4. Domestic Feed Use Projections of World Coarse Grains for "New Crop" 2017/18, "Old Crop" 2016/17, and 2015/16  </t>
  </si>
  <si>
    <t>"New Crop" 2017/18 Less 2015/16  Feed Use</t>
  </si>
  <si>
    <t>% "New Crop" 2017/18 of 2015/16  Feed Use</t>
  </si>
  <si>
    <t xml:space="preserve">Table 5. Domestic Total Use Projections of World Coarse Grains for "New Crop" 2017/18, "Old Crop" 2016/17, and 2015/16  </t>
  </si>
  <si>
    <t>"New Crop" 2017/18 Less 2015/16  Total Use</t>
  </si>
  <si>
    <t>% "New Crop" 2017/18 of 2015/16  Total Use</t>
  </si>
  <si>
    <t xml:space="preserve">Table 6. Domestic Food, Seed and FSI Use Projections of World Coarse Grains for "New Crop" 2017/18, "Old Crop" 2016/17, and 2015/16  </t>
  </si>
  <si>
    <t>"New Crop" 2017/18 Less 2015/16  FSI Use</t>
  </si>
  <si>
    <t xml:space="preserve">Table 7. Ending Stocks Projections of World Coarse Grains for "New Crop" 2017/18, "Old Crop" 2016/17, and 2015/16  </t>
  </si>
  <si>
    <t>"New Crop" 2017/18 Less "Old Crop" 2016/17 End Stocks</t>
  </si>
  <si>
    <t>% "New Crop" 2017/18 of "Old Crop" 2016/17 End Stocks</t>
  </si>
  <si>
    <t>"New Crop" 2017/18 Less 2015/16  End Stocks</t>
  </si>
  <si>
    <t>% "New Crop" 2017/18 of 2015/16  End Stocks</t>
  </si>
  <si>
    <t xml:space="preserve">Table 8. Ending Stocks-to-Use Projections of World Coarse Grains for "New Crop" 2017/18, "Old Crop" 2016/17, and 2015/16  </t>
  </si>
  <si>
    <t>"New Crop" 2017/18 % Stx/Use Less "Old Crop" 2016/17 % Stx/Use</t>
  </si>
  <si>
    <t>% "New Crop" 2017/18 % Stx/Use of "Old Crop" 2016/17 % Stx/Use</t>
  </si>
  <si>
    <t>"New Crop" 2017/18 Prodn Less  2015/16  % Stx/Use</t>
  </si>
  <si>
    <t>% "New Crop" 2017/18 % Stx/Use of  2015/16  % Stx/Use</t>
  </si>
  <si>
    <t>USDA WASDE Projection of World Soybean Supply-Demand and Ending Stocks in "New Crop" 2017/18, "Old Crop" 2016/17, &amp; 2015/16 Marketing Years</t>
  </si>
  <si>
    <t>Table 1. Production Projections of World Soybean for "New Crop" 2017/18, "Old Crop" 2016/17, and  2015/16</t>
  </si>
  <si>
    <t>Table 2. Export Projections of World Soybean for "New Crop" 2017/18, "Old Crop" 2016/17, and 2015/16</t>
  </si>
  <si>
    <t>% "New Crop" 2017/18 Exports of  2015/16 Exports</t>
  </si>
  <si>
    <t>Table 3. Import Projections of World Soybean for "New Crop" 2017/18, "Old Crop" 2016/17, and  2015/16</t>
  </si>
  <si>
    <t>Table 4. Domestic Crush Projections of World Soybean for "New Crop" 2017/18, "Old Crop" 2016/17, and  2015/16</t>
  </si>
  <si>
    <t>"New Crop" 2017/18 Less "Old Crop" 2016/17 Crush</t>
  </si>
  <si>
    <t>% "New Crop" 2017/18 of "Old Crop" 2016/17 Crush</t>
  </si>
  <si>
    <t>"New Crop" 2017/18 Less  2015/16 Crush</t>
  </si>
  <si>
    <t>% "New Crop" 2017/18 of 2015/16 Crush</t>
  </si>
  <si>
    <t>Table 5. Domestic Total Use Projections of World Soybean for "New Crop" 2017/18, "Old Crop" 2016/17, and  2015/16</t>
  </si>
  <si>
    <t>"New Crop" 2017/18 Less "Old Crop" 2016/17 Domestic Total Use</t>
  </si>
  <si>
    <t>% "New Crop" 2017/18 of "Old Crop" 2016/17 Domestic Total Use</t>
  </si>
  <si>
    <t>"New Crop" 2017/18 2015/16 Domestic Total Use</t>
  </si>
  <si>
    <t>% "New Crop" 2017/18 of 2015/16 Domestic Total Use</t>
  </si>
  <si>
    <t>Table 6. Domestic Food, Seed &amp; Residual (FSR) Use Projections of World Soybean for "New Crop" 2017/18, "Old Crop" 2016/17, and  2015/16</t>
  </si>
  <si>
    <t>"New Crop" 2017/18 Less "Old Crop" 2016/17 Domestic FSR</t>
  </si>
  <si>
    <t>% "New Crop" 2017/18 of "Old Crop" 2016/17 Domestic FSR</t>
  </si>
  <si>
    <t>"New Crop" 2017/18 Less 2015/16 Domestic FSR</t>
  </si>
  <si>
    <t>% "New Crop" 2017/18 of 2015/16 Domestic FSR</t>
  </si>
  <si>
    <t>Table 7. Ending Stocks Projections of World Soybean for "New Crop" 2017/18, "Old Crop" 2016/17, and  2015/16</t>
  </si>
  <si>
    <t>Table 8. Ending Stocks-to-Use Projections of World Soybean for "New Crop" 2017/18, "Old Crop" 2016/17, and 2015/16</t>
  </si>
  <si>
    <t>"New Crop" 2017/18 Soybean % Stx/Use Less  2015/16 % Stx/Use</t>
  </si>
  <si>
    <t>% "New Crop" 2017/18 % Stx/Use of  2015/16 % Stx/Use</t>
  </si>
  <si>
    <t>2017 less 2016 Crop Production</t>
  </si>
  <si>
    <t>A1. USDA December 12, 2017 U.S. &amp; World Grain Production Forecasts for "New Crop" MY 2017/18 vs a) Pre-report Trade Estimates, and b) USDA estimates for "Old Crop" MY 2016/17</t>
  </si>
  <si>
    <t>B1. USDA December 12, 2017 U.S. Ending Stocks Forecasts for "New Crop" MY 2017/18 vs a) Pre-report Trade Est's, and b) est's for "Old Crop" MY 2016/17</t>
  </si>
  <si>
    <t xml:space="preserve">Crop Production December 2017 USDA WASDE </t>
  </si>
  <si>
    <t>% December 2017 MY 2017/18 of MY 2016/17</t>
  </si>
  <si>
    <t>A2. Historic Statistical Accuracy of December USDA U.S. Crop Production Forecasts (Source: December 2017 WASDE and Crop Production Reports)</t>
  </si>
  <si>
    <t xml:space="preserve">Ending Stocks December 2017 USDA WASDE </t>
  </si>
  <si>
    <t>% December 2017 Year 2 of Year 1 U.S. Ending Stocks</t>
  </si>
  <si>
    <t>B2. Historic Statistical Accuracy of December WASDE USDA U.S. Ending Stocks Forecasts (Source: December 2017 WASDE Report)</t>
  </si>
  <si>
    <t>C1. USDA December 12, 2017 World Ending Stocks Forecasts for "New Crop" MY 2017/18 vs a) Pre-report Trade Est's, b) USDA December 2017 projections, &amp; C) USDA est's for the previous marketing year</t>
  </si>
  <si>
    <t xml:space="preserve">World Ending Stocks December 2017 USDA WASDE </t>
  </si>
  <si>
    <t>% December 2017 Year 2 of Year 1 World Ending Stocks</t>
  </si>
  <si>
    <t>C2. Historic Statistical Accuracy of December WASDE USDA World Ending Stocks Forecasts (Source: December 2017 WASDE Report)</t>
  </si>
  <si>
    <t xml:space="preserve">Vs 1 Month ago: Production November 2017 USDA WASDE </t>
  </si>
  <si>
    <t>USDA: December less November   Projection</t>
  </si>
  <si>
    <t>% December 2017 of November 2017 USDA Forecast</t>
  </si>
  <si>
    <t xml:space="preserve">Vs 1 Month ago: Ending Stocks November 2017 USDA WASDE </t>
  </si>
  <si>
    <t>USDA: December less November Projection</t>
  </si>
  <si>
    <t xml:space="preserve">Vs 1 Month ago: Ending Stocks November 2017     USDA WASDE </t>
  </si>
  <si>
    <t xml:space="preserve">December Wheat   Production: "New Crop" 2017/18 </t>
  </si>
  <si>
    <t>December Wheat   Production: "Old Crop" 2016/17</t>
  </si>
  <si>
    <t xml:space="preserve">December Wheat   Exports: "New Crop" 2017/18 </t>
  </si>
  <si>
    <t>December Wheat   Exports: "Old Crop" 2016/17</t>
  </si>
  <si>
    <t xml:space="preserve">December Wheat   Imports: "New Crop" 2017/18 </t>
  </si>
  <si>
    <t>December Wheat   Imports: "Old Crop" 2016/17</t>
  </si>
  <si>
    <t xml:space="preserve">December Wheat   Feed Use: "New Crop" 2017/18 </t>
  </si>
  <si>
    <t>December Wheat Feed Use: "Old Crop" 2016/17</t>
  </si>
  <si>
    <t xml:space="preserve">December Wheat Total Use: "New Crop" 2017/18 </t>
  </si>
  <si>
    <t>December Wheat Total Use: "Old Crop" 2016/17</t>
  </si>
  <si>
    <t xml:space="preserve">December Wheat   FSI Use: "New Crop" 2017/18 </t>
  </si>
  <si>
    <t>December Wheat   FSI Use: "Old Crop" 2016/17</t>
  </si>
  <si>
    <t xml:space="preserve">December Wheat   Ending Stocks: "New Crop" 2017/18 </t>
  </si>
  <si>
    <t>December Wheat   Ending Stocks: "Old Crop" 2016/17</t>
  </si>
  <si>
    <t xml:space="preserve">December Wheat   %Stx/Use: "New Crop" 2017/18 </t>
  </si>
  <si>
    <t>December Wheat   %Stx/Use: "Old Crop" 2016/17</t>
  </si>
  <si>
    <t>Wheat Production: November  "New Crop" 2017/18 (1 month ago)</t>
  </si>
  <si>
    <t xml:space="preserve">"New Crop" 2017/18 Production: December Less November                     </t>
  </si>
  <si>
    <t xml:space="preserve">"New Crop" 2017/18 Production: % December of November </t>
  </si>
  <si>
    <t>November Wheat Production: "Old Crop" 2016/17 (1 year ago)</t>
  </si>
  <si>
    <t>December Less November Wheat Production for "Old Crop" 2016/17</t>
  </si>
  <si>
    <t>Wheat Exports: November  "New Crop" 2017/18 (1 month ago)</t>
  </si>
  <si>
    <t xml:space="preserve">"New Crop" 2017/18 Exports: December Less November                     </t>
  </si>
  <si>
    <t xml:space="preserve">"New Crop" 2017/18 Exports: % December of November </t>
  </si>
  <si>
    <t>November Wheat   Exports: "Old Crop" 2016/17 (1 year ago)</t>
  </si>
  <si>
    <t>December Less November Wheat Exports for "Old Crop" 2016/17</t>
  </si>
  <si>
    <t>Wheat Imports: November  "New Crop" 2017/18 (1 month ago)</t>
  </si>
  <si>
    <t xml:space="preserve">"New Crop" 2017/18 Imports: December Less November                     </t>
  </si>
  <si>
    <t xml:space="preserve">"New Crop" 2017/18 Imports: % December of November </t>
  </si>
  <si>
    <t>November Wheat   Imports: "Old Crop" 2016/17 (1 year ago)</t>
  </si>
  <si>
    <t>December less November Wheat Imports for "Old Crop" 2016/17</t>
  </si>
  <si>
    <t>Wheat Feed Use: November  "New Crop" 2017/18 (1 month ago)</t>
  </si>
  <si>
    <t xml:space="preserve">"New Crop" 2017/18 Feed Use: December less November                     </t>
  </si>
  <si>
    <t xml:space="preserve">"New Crop" 2017/18 Feed Use: % December of November </t>
  </si>
  <si>
    <t>November Wheat   Feed Use: "Old Crop" 2016/17 (1 year ago)</t>
  </si>
  <si>
    <t>December Less November Wheat Feed Use for "Old Crop" 2016/17</t>
  </si>
  <si>
    <t>Wheat Total Use: November  "New Crop" 2017/18 (1 month ago)</t>
  </si>
  <si>
    <t xml:space="preserve">"New Crop" 2017/18 Total Use: December less November                     </t>
  </si>
  <si>
    <t xml:space="preserve">"New Crop" 2017/18 Total Use: % December of November </t>
  </si>
  <si>
    <t>November Wheat   Total Use: "Old Crop" 2016/17 (1 year ago)</t>
  </si>
  <si>
    <t>December less November Wheat Total Use for "Old Crop" 2016/17</t>
  </si>
  <si>
    <t>Wheat FSI Use: November  "New Crop" 2017/18 (1 month ago)</t>
  </si>
  <si>
    <t xml:space="preserve">"New Crop" 2017/18 FSI Use: December less November                     </t>
  </si>
  <si>
    <t xml:space="preserve">"New Crop" 2017/18 FSI Use: % December of November </t>
  </si>
  <si>
    <t>November Wheat   FSI Use: "Old Crop" 2016/17 (1 year ago)</t>
  </si>
  <si>
    <t>December less November Wheat   FSI Use for "Old Crop" 2016/17</t>
  </si>
  <si>
    <t>Wheat Ending Stocks: November  "New Crop" 2017/18 (1 month ago)</t>
  </si>
  <si>
    <t xml:space="preserve">"New Crop" 2017/18 Ending Stocks: December less November                     </t>
  </si>
  <si>
    <t xml:space="preserve">"New Crop" 2017/18 Ending Stocks: % December of November </t>
  </si>
  <si>
    <t>November Wheat   Ending Stocks: "Old Crop" 2016/17 (1 year ago)</t>
  </si>
  <si>
    <t>December less November Wheat   Ending Stocks for "Old Crop" 2016/17</t>
  </si>
  <si>
    <t>Wheat %Stx/Use: November  "New Crop" 2017/18 (1 month ago)</t>
  </si>
  <si>
    <t xml:space="preserve">"New Crop" 2017/18 %Stx/Use: December less November                     </t>
  </si>
  <si>
    <t xml:space="preserve">"New Crop" 2017/18 %Stx/Use: % December of November </t>
  </si>
  <si>
    <t>November Wheat   %Stx/Use: "Old Crop" 2016/17 (1 year ago)</t>
  </si>
  <si>
    <t>December less November Wheat   %Stx/Use for "Old Crop" 2016/17</t>
  </si>
  <si>
    <t xml:space="preserve">December Corn Production: "New Crop" 2017/18 </t>
  </si>
  <si>
    <t>December Corn Production: "Old Crop" 2016/17</t>
  </si>
  <si>
    <t xml:space="preserve">December Corn Exports: "New Crop" 2017/18 </t>
  </si>
  <si>
    <t>December Corn Exports: "Old Crop" 2016/17</t>
  </si>
  <si>
    <t xml:space="preserve">December Corn Imports: "New Crop" 2017/18 </t>
  </si>
  <si>
    <t>December Corn Imports: "Old Crop" 2016/17</t>
  </si>
  <si>
    <t xml:space="preserve">December Corn Feed Use: "New Crop" 2017/18 </t>
  </si>
  <si>
    <t>December Corn Feed Use: "Old Crop" 2016/17</t>
  </si>
  <si>
    <t xml:space="preserve">December Corn Total Use: "New Crop" 2017/18 </t>
  </si>
  <si>
    <t>December Corn Total Use: "Old Crop" 2016/17</t>
  </si>
  <si>
    <t xml:space="preserve">December Corn FSI Use: "New Crop" 2017/18 </t>
  </si>
  <si>
    <t>December Corn FSI Use: "Old Crop" 2016/17</t>
  </si>
  <si>
    <t xml:space="preserve">December Corn Ending Stocks: "New Crop" 2017/18 </t>
  </si>
  <si>
    <t>December Corn Ending Stocks: "Old Crop" 2016/17</t>
  </si>
  <si>
    <t xml:space="preserve">December Corn %Stx/Use: "New Crop" 2017/18 </t>
  </si>
  <si>
    <t>December Corn %Stx/Use: "Old Crop" 2016/17</t>
  </si>
  <si>
    <t>Corn Production: November "New Crop" 2017/18 (1 month ago)</t>
  </si>
  <si>
    <t xml:space="preserve">"New Crop" 2017/18 Production: December Less November                    </t>
  </si>
  <si>
    <t>"New Crop" 2017/18 Production: % December of November</t>
  </si>
  <si>
    <t>November Corn Production: "Old Crop" 2016/17 (1 year ago)</t>
  </si>
  <si>
    <t>December Less November Corn Production for "Old Crop" 2016/17</t>
  </si>
  <si>
    <t>Corn Exports: November "New Crop" 2017/18 (1 month ago)</t>
  </si>
  <si>
    <t xml:space="preserve">"New Crop" 2017/18 Exports: December Less November                    </t>
  </si>
  <si>
    <t>"New Crop" 2017/18 Exports: % December of November</t>
  </si>
  <si>
    <t>November Corn Exports: "Old Crop" 2016/17 (1 year ago)</t>
  </si>
  <si>
    <t>December Less November Corn Exports for "Old Crop" 2016/17</t>
  </si>
  <si>
    <t>Corn Imports: November "New Crop" 2017/18 (1 month ago)</t>
  </si>
  <si>
    <t xml:space="preserve">"New Crop" 2017/18 Imports: December Less November                    </t>
  </si>
  <si>
    <t>"New Crop" 2017/18 Imports: % December of November</t>
  </si>
  <si>
    <t>November Corn Imports: "Old Crop" 2016/17 (1 year ago)</t>
  </si>
  <si>
    <t>December Less November Corn Imports for "Old Crop" 2016/17</t>
  </si>
  <si>
    <t>Corn Feed Use: November "New Crop" 2017/18 (1 month ago)</t>
  </si>
  <si>
    <t xml:space="preserve">"New Crop" 2017/18 Feed Use: December Less November                    </t>
  </si>
  <si>
    <t>"New Crop" 2017/18 Feed Use: % December of November</t>
  </si>
  <si>
    <t>November Corn Feed Use: "Old Crop" 2016/17 (1 year ago)</t>
  </si>
  <si>
    <t>December Less November Corn Feed Use for "Old Crop" 2016/17</t>
  </si>
  <si>
    <t>Corn Total Use: November "New Crop" 2017/18 (1 month ago)</t>
  </si>
  <si>
    <t xml:space="preserve">"New Crop" 2017/18 Total Use: December Less November                    </t>
  </si>
  <si>
    <t>"New Crop" 2017/18 Total Use: % December of November</t>
  </si>
  <si>
    <t>November Corn Total Use: "Old Crop" 2016/17 (1 year ago)</t>
  </si>
  <si>
    <t>December Less November Corn Total Use for "Old Crop" 2016/17</t>
  </si>
  <si>
    <t>Corn FSI Use: November "New Crop" 2017/18 (1 month ago)</t>
  </si>
  <si>
    <t xml:space="preserve">"New Crop" 2017/18 FSI Use: December Less November                    </t>
  </si>
  <si>
    <t>"New Crop" 2017/18 FSI Use: % December of November</t>
  </si>
  <si>
    <t>November Corn FSI Use: "Old Crop" 2016/17 (1 year ago)</t>
  </si>
  <si>
    <t>December Less November Corn FSI Use for "Old Crop" 2016/17</t>
  </si>
  <si>
    <t>Corn Ending Stocks: November "New Crop" 2017/18 (1 month ago)</t>
  </si>
  <si>
    <t xml:space="preserve">"New Crop" 2017/18 Ending Stocks: December Less November                    </t>
  </si>
  <si>
    <t>"New Crop" 2017/18 Ending Stocks: % December of November</t>
  </si>
  <si>
    <t>November Corn Ending Stocks: "Old Crop" 2016/17 (1 year ago)</t>
  </si>
  <si>
    <t>December Less November Corn Ending Stocks for "Old Crop" 2016/17</t>
  </si>
  <si>
    <t>Corn %Stx/Use: November "New Crop" 2017/18 (1 month ago)</t>
  </si>
  <si>
    <t xml:space="preserve">"New Crop" 2017/18 %Stx/Use: December Less November                    </t>
  </si>
  <si>
    <t>"New Crop" 2017/18 %Stx/Use: % December of November</t>
  </si>
  <si>
    <t>November Corn %Stx/Use: "Old Crop" 2016/17 (1 year ago)</t>
  </si>
  <si>
    <t>December Less November Corn %Stx/Use for "Old Crop" 2016/17</t>
  </si>
  <si>
    <t xml:space="preserve">December Coarse Grains Production: "New Crop" 2017/18 </t>
  </si>
  <si>
    <t>December Coarse Grains Production: "Old Crop" 2016/17</t>
  </si>
  <si>
    <t xml:space="preserve">December Coarse Grains Exports: "New Crop" 2017/18 </t>
  </si>
  <si>
    <t>December Coarse Grains Exports: "Old Crop" 2016/17</t>
  </si>
  <si>
    <t xml:space="preserve">December Coarse Grains Imports: "New Crop" 2017/18 </t>
  </si>
  <si>
    <t>December Coarse Grains Imports: "Old Crop" 2016/17</t>
  </si>
  <si>
    <t xml:space="preserve">December Coarse Grains Feed Use: "New Crop" 2017/18 </t>
  </si>
  <si>
    <t>December Coarse Grains Feed Use: "Old Crop" 2016/17</t>
  </si>
  <si>
    <t xml:space="preserve">December Coarse Grains Total Use: "New Crop" 2017/18 </t>
  </si>
  <si>
    <t>December Coarse Grains Total Use: "Old Crop" 2016/17</t>
  </si>
  <si>
    <t xml:space="preserve">December Coarse Grains FSI Use: "New Crop" 2017/18 </t>
  </si>
  <si>
    <t>December Coarse Grains FSI Use: "Old Crop" 2016/17</t>
  </si>
  <si>
    <t xml:space="preserve">December Coarse Grains End Stocks: "New Crop" 2017/18 </t>
  </si>
  <si>
    <t>December Coarse Grains End Stocks: "Old Crop" 2016/17</t>
  </si>
  <si>
    <t xml:space="preserve">December Coarse Grains % Stx/Use: "New Crop" 2017/18 </t>
  </si>
  <si>
    <t>December Coarse Grains % Stx/Use: "Old Crop" 2016/17</t>
  </si>
  <si>
    <t>Coarse Grains Production: November "New Crop" 2017/18 (1 month ago)</t>
  </si>
  <si>
    <t>November Coarse Grains Production: "Old Crop" 2016/17 (1 year ago)</t>
  </si>
  <si>
    <t>December Less November Coarse Grains Production for "Old Crop" 2016/17</t>
  </si>
  <si>
    <t>Coarse Grains Exports: November "New Crop" 2017/18 (1 month ago)</t>
  </si>
  <si>
    <t>November Coarse Grains Exports: "Old Crop" 2016/17 (1 year ago)</t>
  </si>
  <si>
    <t xml:space="preserve"> December Less November Coarse Grains Exports for "Old Crop" 2016/17</t>
  </si>
  <si>
    <t>Coarse Grains Imports: November "New Crop" 2017/18 (1 month ago)</t>
  </si>
  <si>
    <t>November Coarse Grains Imports: "Old Crop" 2016/17 (1 year ago)</t>
  </si>
  <si>
    <t>December Less November Coarse Grains Imports for "Old Crop" 2016/17</t>
  </si>
  <si>
    <t>Coarse Grains Feed Use: November "New Crop" 2017/18 (1 month ago)</t>
  </si>
  <si>
    <t>November Coarse Grains Feed Use: "Old Crop" 2016/17 (1 year ago)</t>
  </si>
  <si>
    <t>December Less November Coarse Grains Feed Use for "Old Crop" 2016/17</t>
  </si>
  <si>
    <t>Coarse Grains Total Use: November "New Crop" 2017/18 (1 month ago)</t>
  </si>
  <si>
    <t>November Coarse Grains Total Use: "Old Crop" 2016/17 (1 year ago)</t>
  </si>
  <si>
    <t>December Less November Coarse Grains Total Use for "Old Crop" 2016/17</t>
  </si>
  <si>
    <t>Coarse Grains FSI Use: November "New Crop" 2017/18 (1 month ago)</t>
  </si>
  <si>
    <t>November Coarse Grains FSI Use: "Old Crop" 2016/17 (1 year ago)</t>
  </si>
  <si>
    <t>December Less November Coarse Grains FSI Use for "Old Crop" 2016/17</t>
  </si>
  <si>
    <t>Coarse Grains End Stocks: November "New Crop" 2017/18 (1 month ago)</t>
  </si>
  <si>
    <t xml:space="preserve">"New Crop" 2017/18 End Stocks: December Less November                    </t>
  </si>
  <si>
    <t>"New Crop" 2017/18 End Stocks: % December of November</t>
  </si>
  <si>
    <t>November Coarse Grains End Stocks: "Old Crop" 2016/17 (1 year ago)</t>
  </si>
  <si>
    <t>December Less November Coarse Grains End Stocks for "Old Crop" 2016/17</t>
  </si>
  <si>
    <t>Coarse Grains % Stx/Use: November "New Crop" 2017/18 (1 month ago)</t>
  </si>
  <si>
    <t xml:space="preserve">"New Crop" 2017/18 % Stx/Use: December Less November                    </t>
  </si>
  <si>
    <t>"New Crop" 2017/18 % Stx/Use: % December of November</t>
  </si>
  <si>
    <t>November Coarse Grains % Stx/Use: "Old Crop" 2016/17 (1 year ago)</t>
  </si>
  <si>
    <t>December Less November Coarse Grains % Stx/Use for "Old Crop" 2016/17</t>
  </si>
  <si>
    <t xml:space="preserve">December Soybean Production: "New Crop" 2017/18 </t>
  </si>
  <si>
    <t>December Soybean Production: "Old Crop" 2016/17</t>
  </si>
  <si>
    <t xml:space="preserve">December Soybean Exports: "New Crop" 2017/18 </t>
  </si>
  <si>
    <t>December Soybean Exports: "Old Crop" 2016/17</t>
  </si>
  <si>
    <t xml:space="preserve">December Soybean Imports: "New Crop" 2017/18 </t>
  </si>
  <si>
    <t>December Soybean Imports: "Old Crop" 2016/17</t>
  </si>
  <si>
    <t xml:space="preserve">December Soybean Crush: "New Crop" 2017/18 </t>
  </si>
  <si>
    <t>December Soybean Crush: "Old Crop" 2016/17</t>
  </si>
  <si>
    <t xml:space="preserve">December Soybean Domestic Total Use: "New Crop" 2017/18 </t>
  </si>
  <si>
    <t>December Soybean Domestic Total Use: "Old Crop" 2016/17</t>
  </si>
  <si>
    <t xml:space="preserve">December Soybean Domestic FSR: "New Crop" 2017/18 </t>
  </si>
  <si>
    <t>December Soybean Domestic FSR: "Old Crop" 2016/17</t>
  </si>
  <si>
    <t xml:space="preserve">December Soybean Ending Stocks: "New Crop" 2017/18 </t>
  </si>
  <si>
    <t>December Soybean Ending Stocks: "Old Crop" 2016/17</t>
  </si>
  <si>
    <t xml:space="preserve">December Soybean % Stx/Use: "New Crop" 2017/18 </t>
  </si>
  <si>
    <t>December Soybean % Stx/Use: "Old Crop" 2016/17</t>
  </si>
  <si>
    <t>Soybean Production: November "New Crop" 2017/18 (1 month ago)</t>
  </si>
  <si>
    <t>November Soybean Production: "Old Crop" 2016/17 (1 year ago)</t>
  </si>
  <si>
    <t>December Less November Soybean Production for "Old Crop" 2016/17</t>
  </si>
  <si>
    <t>Soybean Exports: November "New Crop" 2017/18 (1 month ago)</t>
  </si>
  <si>
    <t>November Soybean Exports: "Old Crop" 2016/17 (1 year ago)</t>
  </si>
  <si>
    <t>December Less November Soybean Exports for "Old Crop" 2016/17</t>
  </si>
  <si>
    <t>Soybean Imports: November "New Crop" 2017/18 (1 month ago)</t>
  </si>
  <si>
    <t>November Soybean Imports: "Old Crop" 2016/17 (1 year ago)</t>
  </si>
  <si>
    <t>December Less November Soybean Imports for "Old Crop" 2016/17</t>
  </si>
  <si>
    <t>Soybean Crush: November "New Crop" 2017/18 (1 month ago)</t>
  </si>
  <si>
    <t xml:space="preserve">"New Crop" 2017/18 Crush: December Less November                    </t>
  </si>
  <si>
    <t>"New Crop" 2017/18 Crush: % December of November</t>
  </si>
  <si>
    <t>November Soybean Crush: "Old Crop" 2016/17 (1 year ago)</t>
  </si>
  <si>
    <t>December Less November Soybean Crush for "Old Crop" 2016/17</t>
  </si>
  <si>
    <t>Soybean Domestic Total Use: November "New Crop" 2017/18 (1 month ago)</t>
  </si>
  <si>
    <t xml:space="preserve">"New Crop" 2017/18 Domestic Total Use: December Less November                    </t>
  </si>
  <si>
    <t>"New Crop" 2017/18 Domestic Total Use: % December of November</t>
  </si>
  <si>
    <t>November Soybean Domestic Total Use: "Old Crop" 2016/17 (1 year ago)</t>
  </si>
  <si>
    <t>December Less November Soybean Domestic Total Use for "Old Crop" 2016/17</t>
  </si>
  <si>
    <t>Soybean Domestic FSR: November "New Crop" 2017/18 (1 month ago)</t>
  </si>
  <si>
    <t xml:space="preserve">"New Crop" 2017/18 Domestic FSR: December Less November                    </t>
  </si>
  <si>
    <t>"New Crop" 2017/18 Domestic FSR: % December of November</t>
  </si>
  <si>
    <t>November Soybean Domestic FSR: "Old Crop" 2016/17 (1 year ago)</t>
  </si>
  <si>
    <t>December Less November Soybean Domestic FSR for "Old Crop" 2016/17</t>
  </si>
  <si>
    <t>Soybean Ending Stocks: November "New Crop" 2017/18 (1 month ago)</t>
  </si>
  <si>
    <t>November Soybean Ending Stocks: "Old Crop" 2016/17 (1 year ago)</t>
  </si>
  <si>
    <t>December Less November Soybean Ending Stocks for "Old Crop" 2016/17</t>
  </si>
  <si>
    <t>Soybean % Stx/Use: November "New Crop" 2017/18 (1 month ago)</t>
  </si>
  <si>
    <t>November Soybean % Stx/Use: "Old Crop" 2016/17 (1 year ago)</t>
  </si>
  <si>
    <t>December Less November Soybean % Stx/Use for "Old Crop"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</si>
</sst>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0.000_);[Red]\(0.000\)"/>
    <numFmt numFmtId="166" formatCode="0.00_);[Red]\(0.00\)"/>
    <numFmt numFmtId="167" formatCode="#,##0.000_);[Red]\(#,##0.000\)"/>
    <numFmt numFmtId="168" formatCode="0.0_);[Red]\(0.0\)"/>
    <numFmt numFmtId="169" formatCode="#,##0.0_);[Red]\(#,##0.0\)"/>
  </numFmts>
  <fonts count="2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CG Times"/>
      <family val="1"/>
      <charset val="1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2060"/>
      <name val="Arial"/>
      <family val="2"/>
    </font>
    <font>
      <sz val="9"/>
      <color rgb="FF002060"/>
      <name val="Arial"/>
      <family val="2"/>
    </font>
    <font>
      <b/>
      <i/>
      <sz val="10"/>
      <color rgb="FF7030A0"/>
      <name val="Arial"/>
      <family val="2"/>
    </font>
    <font>
      <b/>
      <sz val="10"/>
      <color rgb="FF7030A0"/>
      <name val="Arial"/>
      <family val="2"/>
    </font>
    <font>
      <i/>
      <sz val="10"/>
      <color rgb="FF7030A0"/>
      <name val="Arial"/>
      <family val="2"/>
    </font>
    <font>
      <b/>
      <i/>
      <sz val="10"/>
      <color rgb="FF0070C0"/>
      <name val="Arial"/>
      <family val="2"/>
    </font>
    <font>
      <b/>
      <sz val="9"/>
      <name val="Arial"/>
      <family val="2"/>
    </font>
    <font>
      <b/>
      <i/>
      <sz val="10"/>
      <color rgb="FF00206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85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164" fontId="0" fillId="4" borderId="0" xfId="0" applyNumberFormat="1" applyFill="1"/>
    <xf numFmtId="0" fontId="5" fillId="5" borderId="7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5" fillId="9" borderId="7" xfId="0" applyFont="1" applyFill="1" applyBorder="1" applyAlignment="1">
      <alignment horizontal="center" wrapText="1"/>
    </xf>
    <xf numFmtId="164" fontId="0" fillId="9" borderId="0" xfId="0" applyNumberFormat="1" applyFill="1"/>
    <xf numFmtId="0" fontId="5" fillId="2" borderId="7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horizontal="center" wrapText="1"/>
    </xf>
    <xf numFmtId="164" fontId="0" fillId="10" borderId="0" xfId="0" applyNumberFormat="1" applyFill="1"/>
    <xf numFmtId="0" fontId="5" fillId="8" borderId="3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0" fillId="0" borderId="7" xfId="0" applyBorder="1"/>
    <xf numFmtId="164" fontId="0" fillId="4" borderId="7" xfId="0" applyNumberFormat="1" applyFill="1" applyBorder="1"/>
    <xf numFmtId="164" fontId="0" fillId="9" borderId="7" xfId="0" applyNumberFormat="1" applyFill="1" applyBorder="1"/>
    <xf numFmtId="164" fontId="0" fillId="4" borderId="0" xfId="0" applyNumberFormat="1" applyFill="1" applyBorder="1"/>
    <xf numFmtId="164" fontId="0" fillId="9" borderId="0" xfId="0" applyNumberFormat="1" applyFill="1" applyBorder="1"/>
    <xf numFmtId="0" fontId="1" fillId="0" borderId="0" xfId="0" applyFont="1" applyFill="1" applyBorder="1"/>
    <xf numFmtId="0" fontId="5" fillId="4" borderId="3" xfId="0" applyFont="1" applyFill="1" applyBorder="1" applyAlignment="1">
      <alignment horizontal="center" wrapText="1"/>
    </xf>
    <xf numFmtId="0" fontId="1" fillId="0" borderId="1" xfId="0" applyFont="1" applyBorder="1"/>
    <xf numFmtId="0" fontId="5" fillId="0" borderId="9" xfId="0" applyFont="1" applyBorder="1" applyAlignment="1">
      <alignment horizontal="center" wrapText="1"/>
    </xf>
    <xf numFmtId="0" fontId="0" fillId="0" borderId="8" xfId="0" applyBorder="1"/>
    <xf numFmtId="0" fontId="1" fillId="0" borderId="10" xfId="0" applyFont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1" fillId="0" borderId="7" xfId="0" applyFont="1" applyBorder="1"/>
    <xf numFmtId="0" fontId="1" fillId="11" borderId="12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5" fillId="11" borderId="11" xfId="0" applyFont="1" applyFill="1" applyBorder="1" applyAlignment="1">
      <alignment horizontal="center"/>
    </xf>
    <xf numFmtId="0" fontId="1" fillId="12" borderId="12" xfId="0" applyFont="1" applyFill="1" applyBorder="1" applyAlignment="1">
      <alignment wrapText="1"/>
    </xf>
    <xf numFmtId="0" fontId="1" fillId="12" borderId="0" xfId="0" applyFont="1" applyFill="1" applyBorder="1" applyAlignment="1">
      <alignment wrapText="1"/>
    </xf>
    <xf numFmtId="0" fontId="5" fillId="12" borderId="11" xfId="0" applyFont="1" applyFill="1" applyBorder="1" applyAlignment="1">
      <alignment horizontal="center"/>
    </xf>
    <xf numFmtId="0" fontId="0" fillId="11" borderId="13" xfId="0" applyFill="1" applyBorder="1"/>
    <xf numFmtId="0" fontId="1" fillId="11" borderId="14" xfId="0" applyFont="1" applyFill="1" applyBorder="1" applyAlignment="1">
      <alignment horizontal="center" wrapText="1"/>
    </xf>
    <xf numFmtId="0" fontId="5" fillId="11" borderId="15" xfId="0" applyFont="1" applyFill="1" applyBorder="1" applyAlignment="1">
      <alignment horizontal="center" wrapText="1"/>
    </xf>
    <xf numFmtId="164" fontId="0" fillId="10" borderId="7" xfId="0" applyNumberFormat="1" applyFill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38" fontId="0" fillId="4" borderId="0" xfId="0" applyNumberFormat="1" applyFill="1"/>
    <xf numFmtId="38" fontId="0" fillId="5" borderId="0" xfId="0" applyNumberFormat="1" applyFill="1"/>
    <xf numFmtId="38" fontId="0" fillId="6" borderId="0" xfId="0" applyNumberFormat="1" applyFill="1"/>
    <xf numFmtId="38" fontId="0" fillId="9" borderId="0" xfId="0" applyNumberFormat="1" applyFill="1"/>
    <xf numFmtId="38" fontId="0" fillId="7" borderId="1" xfId="0" applyNumberFormat="1" applyFill="1" applyBorder="1"/>
    <xf numFmtId="38" fontId="0" fillId="2" borderId="0" xfId="0" applyNumberFormat="1" applyFill="1"/>
    <xf numFmtId="38" fontId="1" fillId="6" borderId="0" xfId="0" applyNumberFormat="1" applyFont="1" applyFill="1" applyAlignment="1">
      <alignment horizontal="right"/>
    </xf>
    <xf numFmtId="38" fontId="1" fillId="5" borderId="0" xfId="0" applyNumberFormat="1" applyFont="1" applyFill="1" applyAlignment="1">
      <alignment horizontal="right"/>
    </xf>
    <xf numFmtId="38" fontId="1" fillId="4" borderId="0" xfId="0" applyNumberFormat="1" applyFont="1" applyFill="1" applyAlignment="1">
      <alignment horizontal="right"/>
    </xf>
    <xf numFmtId="0" fontId="0" fillId="13" borderId="0" xfId="0" applyFill="1"/>
    <xf numFmtId="38" fontId="0" fillId="11" borderId="12" xfId="0" applyNumberFormat="1" applyFill="1" applyBorder="1"/>
    <xf numFmtId="38" fontId="0" fillId="11" borderId="0" xfId="0" applyNumberFormat="1" applyFill="1" applyBorder="1"/>
    <xf numFmtId="38" fontId="0" fillId="11" borderId="11" xfId="0" applyNumberFormat="1" applyFill="1" applyBorder="1"/>
    <xf numFmtId="38" fontId="0" fillId="11" borderId="7" xfId="0" applyNumberFormat="1" applyFill="1" applyBorder="1"/>
    <xf numFmtId="38" fontId="0" fillId="12" borderId="12" xfId="0" applyNumberFormat="1" applyFill="1" applyBorder="1"/>
    <xf numFmtId="38" fontId="0" fillId="12" borderId="0" xfId="0" applyNumberFormat="1" applyFill="1" applyBorder="1"/>
    <xf numFmtId="38" fontId="0" fillId="12" borderId="11" xfId="0" applyNumberFormat="1" applyFill="1" applyBorder="1"/>
    <xf numFmtId="38" fontId="0" fillId="12" borderId="7" xfId="0" applyNumberFormat="1" applyFill="1" applyBorder="1"/>
    <xf numFmtId="40" fontId="0" fillId="4" borderId="0" xfId="0" applyNumberFormat="1" applyFill="1"/>
    <xf numFmtId="40" fontId="0" fillId="4" borderId="7" xfId="0" applyNumberFormat="1" applyFill="1" applyBorder="1"/>
    <xf numFmtId="166" fontId="0" fillId="8" borderId="1" xfId="0" applyNumberFormat="1" applyFill="1" applyBorder="1"/>
    <xf numFmtId="166" fontId="0" fillId="9" borderId="0" xfId="0" applyNumberFormat="1" applyFill="1"/>
    <xf numFmtId="166" fontId="0" fillId="7" borderId="1" xfId="0" applyNumberFormat="1" applyFill="1" applyBorder="1"/>
    <xf numFmtId="166" fontId="0" fillId="2" borderId="0" xfId="0" applyNumberFormat="1" applyFill="1"/>
    <xf numFmtId="40" fontId="0" fillId="11" borderId="11" xfId="0" applyNumberFormat="1" applyFill="1" applyBorder="1"/>
    <xf numFmtId="40" fontId="0" fillId="11" borderId="7" xfId="0" applyNumberFormat="1" applyFill="1" applyBorder="1"/>
    <xf numFmtId="40" fontId="0" fillId="12" borderId="11" xfId="0" applyNumberFormat="1" applyFill="1" applyBorder="1"/>
    <xf numFmtId="166" fontId="1" fillId="5" borderId="0" xfId="0" applyNumberFormat="1" applyFont="1" applyFill="1"/>
    <xf numFmtId="166" fontId="0" fillId="5" borderId="0" xfId="0" applyNumberFormat="1" applyFill="1"/>
    <xf numFmtId="166" fontId="1" fillId="6" borderId="0" xfId="0" applyNumberFormat="1" applyFont="1" applyFill="1"/>
    <xf numFmtId="166" fontId="0" fillId="6" borderId="0" xfId="0" applyNumberFormat="1" applyFill="1"/>
    <xf numFmtId="40" fontId="1" fillId="14" borderId="8" xfId="0" applyNumberFormat="1" applyFont="1" applyFill="1" applyBorder="1"/>
    <xf numFmtId="3" fontId="1" fillId="14" borderId="8" xfId="0" applyNumberFormat="1" applyFont="1" applyFill="1" applyBorder="1"/>
    <xf numFmtId="0" fontId="1" fillId="0" borderId="17" xfId="0" applyFont="1" applyFill="1" applyBorder="1"/>
    <xf numFmtId="0" fontId="1" fillId="0" borderId="17" xfId="0" applyFont="1" applyFill="1" applyBorder="1" applyAlignment="1">
      <alignment horizontal="center"/>
    </xf>
    <xf numFmtId="0" fontId="0" fillId="0" borderId="0" xfId="0" applyBorder="1"/>
    <xf numFmtId="165" fontId="7" fillId="0" borderId="17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0" fontId="0" fillId="0" borderId="17" xfId="0" applyBorder="1"/>
    <xf numFmtId="164" fontId="0" fillId="0" borderId="0" xfId="0" applyNumberFormat="1" applyFill="1" applyBorder="1"/>
    <xf numFmtId="166" fontId="0" fillId="0" borderId="0" xfId="0" applyNumberFormat="1" applyFill="1" applyBorder="1"/>
    <xf numFmtId="166" fontId="1" fillId="14" borderId="6" xfId="0" applyNumberFormat="1" applyFont="1" applyFill="1" applyBorder="1"/>
    <xf numFmtId="40" fontId="0" fillId="5" borderId="7" xfId="0" applyNumberFormat="1" applyFill="1" applyBorder="1"/>
    <xf numFmtId="40" fontId="0" fillId="6" borderId="7" xfId="0" applyNumberFormat="1" applyFill="1" applyBorder="1"/>
    <xf numFmtId="40" fontId="0" fillId="9" borderId="7" xfId="0" applyNumberFormat="1" applyFill="1" applyBorder="1"/>
    <xf numFmtId="40" fontId="0" fillId="7" borderId="3" xfId="0" applyNumberFormat="1" applyFill="1" applyBorder="1"/>
    <xf numFmtId="40" fontId="0" fillId="2" borderId="7" xfId="0" applyNumberFormat="1" applyFill="1" applyBorder="1"/>
    <xf numFmtId="0" fontId="1" fillId="0" borderId="0" xfId="0" applyFont="1" applyBorder="1"/>
    <xf numFmtId="40" fontId="1" fillId="14" borderId="10" xfId="0" applyNumberFormat="1" applyFont="1" applyFill="1" applyBorder="1"/>
    <xf numFmtId="40" fontId="0" fillId="4" borderId="0" xfId="0" applyNumberFormat="1" applyFill="1" applyBorder="1"/>
    <xf numFmtId="166" fontId="0" fillId="9" borderId="0" xfId="0" applyNumberFormat="1" applyFill="1" applyBorder="1"/>
    <xf numFmtId="0" fontId="4" fillId="0" borderId="0" xfId="0" applyFont="1"/>
    <xf numFmtId="0" fontId="4" fillId="0" borderId="0" xfId="0" applyFont="1" applyBorder="1"/>
    <xf numFmtId="166" fontId="1" fillId="14" borderId="1" xfId="0" applyNumberFormat="1" applyFont="1" applyFill="1" applyBorder="1"/>
    <xf numFmtId="40" fontId="1" fillId="14" borderId="1" xfId="0" applyNumberFormat="1" applyFont="1" applyFill="1" applyBorder="1"/>
    <xf numFmtId="40" fontId="1" fillId="14" borderId="3" xfId="0" applyNumberFormat="1" applyFont="1" applyFill="1" applyBorder="1"/>
    <xf numFmtId="166" fontId="1" fillId="14" borderId="3" xfId="0" applyNumberFormat="1" applyFont="1" applyFill="1" applyBorder="1"/>
    <xf numFmtId="40" fontId="4" fillId="14" borderId="9" xfId="0" applyNumberFormat="1" applyFont="1" applyFill="1" applyBorder="1"/>
    <xf numFmtId="40" fontId="4" fillId="14" borderId="5" xfId="0" applyNumberFormat="1" applyFont="1" applyFill="1" applyBorder="1"/>
    <xf numFmtId="164" fontId="4" fillId="4" borderId="0" xfId="0" applyNumberFormat="1" applyFont="1" applyFill="1"/>
    <xf numFmtId="166" fontId="4" fillId="14" borderId="1" xfId="0" applyNumberFormat="1" applyFont="1" applyFill="1" applyBorder="1"/>
    <xf numFmtId="0" fontId="4" fillId="0" borderId="1" xfId="0" applyFont="1" applyBorder="1"/>
    <xf numFmtId="40" fontId="4" fillId="14" borderId="10" xfId="0" applyNumberFormat="1" applyFont="1" applyFill="1" applyBorder="1"/>
    <xf numFmtId="40" fontId="4" fillId="14" borderId="1" xfId="0" applyNumberFormat="1" applyFont="1" applyFill="1" applyBorder="1"/>
    <xf numFmtId="0" fontId="1" fillId="0" borderId="2" xfId="0" applyFont="1" applyBorder="1"/>
    <xf numFmtId="164" fontId="0" fillId="14" borderId="14" xfId="0" applyNumberFormat="1" applyFill="1" applyBorder="1"/>
    <xf numFmtId="164" fontId="0" fillId="14" borderId="15" xfId="0" applyNumberForma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40" fontId="1" fillId="0" borderId="18" xfId="0" applyNumberFormat="1" applyFont="1" applyFill="1" applyBorder="1"/>
    <xf numFmtId="0" fontId="4" fillId="0" borderId="2" xfId="0" applyFont="1" applyBorder="1"/>
    <xf numFmtId="40" fontId="1" fillId="0" borderId="0" xfId="0" applyNumberFormat="1" applyFont="1" applyFill="1" applyBorder="1"/>
    <xf numFmtId="164" fontId="1" fillId="0" borderId="0" xfId="0" applyNumberFormat="1" applyFont="1" applyFill="1" applyBorder="1"/>
    <xf numFmtId="40" fontId="0" fillId="0" borderId="0" xfId="0" applyNumberFormat="1" applyFill="1" applyBorder="1"/>
    <xf numFmtId="40" fontId="0" fillId="0" borderId="0" xfId="0" applyNumberFormat="1"/>
    <xf numFmtId="40" fontId="0" fillId="0" borderId="7" xfId="0" applyNumberFormat="1" applyBorder="1"/>
    <xf numFmtId="0" fontId="5" fillId="8" borderId="1" xfId="0" applyFont="1" applyFill="1" applyBorder="1" applyAlignment="1">
      <alignment horizontal="center" wrapText="1"/>
    </xf>
    <xf numFmtId="0" fontId="1" fillId="0" borderId="17" xfId="0" applyFont="1" applyBorder="1"/>
    <xf numFmtId="166" fontId="1" fillId="4" borderId="17" xfId="0" applyNumberFormat="1" applyFont="1" applyFill="1" applyBorder="1" applyAlignment="1">
      <alignment horizontal="right"/>
    </xf>
    <xf numFmtId="166" fontId="0" fillId="4" borderId="17" xfId="0" applyNumberFormat="1" applyFill="1" applyBorder="1"/>
    <xf numFmtId="164" fontId="0" fillId="4" borderId="17" xfId="0" applyNumberFormat="1" applyFill="1" applyBorder="1"/>
    <xf numFmtId="40" fontId="1" fillId="5" borderId="17" xfId="0" applyNumberFormat="1" applyFont="1" applyFill="1" applyBorder="1" applyAlignment="1">
      <alignment horizontal="right"/>
    </xf>
    <xf numFmtId="40" fontId="0" fillId="5" borderId="17" xfId="0" applyNumberFormat="1" applyFill="1" applyBorder="1"/>
    <xf numFmtId="40" fontId="1" fillId="6" borderId="17" xfId="0" applyNumberFormat="1" applyFont="1" applyFill="1" applyBorder="1" applyAlignment="1">
      <alignment horizontal="right"/>
    </xf>
    <xf numFmtId="40" fontId="0" fillId="6" borderId="17" xfId="0" applyNumberFormat="1" applyFill="1" applyBorder="1"/>
    <xf numFmtId="40" fontId="0" fillId="9" borderId="17" xfId="0" applyNumberFormat="1" applyFill="1" applyBorder="1"/>
    <xf numFmtId="164" fontId="0" fillId="9" borderId="17" xfId="0" applyNumberFormat="1" applyFill="1" applyBorder="1"/>
    <xf numFmtId="40" fontId="0" fillId="7" borderId="20" xfId="0" applyNumberFormat="1" applyFill="1" applyBorder="1"/>
    <xf numFmtId="40" fontId="0" fillId="2" borderId="17" xfId="0" applyNumberFormat="1" applyFill="1" applyBorder="1"/>
    <xf numFmtId="164" fontId="0" fillId="10" borderId="17" xfId="0" applyNumberFormat="1" applyFill="1" applyBorder="1"/>
    <xf numFmtId="0" fontId="1" fillId="0" borderId="6" xfId="0" applyFont="1" applyBorder="1" applyAlignment="1">
      <alignment horizontal="center"/>
    </xf>
    <xf numFmtId="40" fontId="0" fillId="12" borderId="16" xfId="0" applyNumberFormat="1" applyFill="1" applyBorder="1"/>
    <xf numFmtId="40" fontId="1" fillId="4" borderId="7" xfId="0" applyNumberFormat="1" applyFont="1" applyFill="1" applyBorder="1" applyAlignment="1">
      <alignment horizontal="right"/>
    </xf>
    <xf numFmtId="40" fontId="0" fillId="5" borderId="0" xfId="0" applyNumberFormat="1" applyFill="1"/>
    <xf numFmtId="40" fontId="1" fillId="5" borderId="7" xfId="0" applyNumberFormat="1" applyFont="1" applyFill="1" applyBorder="1" applyAlignment="1">
      <alignment horizontal="right"/>
    </xf>
    <xf numFmtId="40" fontId="0" fillId="6" borderId="0" xfId="0" applyNumberFormat="1" applyFill="1"/>
    <xf numFmtId="40" fontId="0" fillId="9" borderId="0" xfId="0" applyNumberFormat="1" applyFill="1"/>
    <xf numFmtId="40" fontId="1" fillId="6" borderId="7" xfId="0" applyNumberFormat="1" applyFont="1" applyFill="1" applyBorder="1" applyAlignment="1">
      <alignment horizontal="right"/>
    </xf>
    <xf numFmtId="40" fontId="0" fillId="7" borderId="1" xfId="0" applyNumberFormat="1" applyFill="1" applyBorder="1"/>
    <xf numFmtId="40" fontId="0" fillId="2" borderId="0" xfId="0" applyNumberFormat="1" applyFill="1"/>
    <xf numFmtId="165" fontId="7" fillId="3" borderId="17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165" fontId="7" fillId="5" borderId="17" xfId="0" applyNumberFormat="1" applyFont="1" applyFill="1" applyBorder="1" applyAlignment="1">
      <alignment horizontal="center"/>
    </xf>
    <xf numFmtId="165" fontId="7" fillId="6" borderId="17" xfId="0" applyNumberFormat="1" applyFont="1" applyFill="1" applyBorder="1" applyAlignment="1">
      <alignment horizontal="center"/>
    </xf>
    <xf numFmtId="165" fontId="7" fillId="8" borderId="17" xfId="0" applyNumberFormat="1" applyFont="1" applyFill="1" applyBorder="1" applyAlignment="1">
      <alignment horizontal="center"/>
    </xf>
    <xf numFmtId="165" fontId="7" fillId="9" borderId="17" xfId="0" applyNumberFormat="1" applyFont="1" applyFill="1" applyBorder="1" applyAlignment="1">
      <alignment horizontal="center"/>
    </xf>
    <xf numFmtId="164" fontId="7" fillId="9" borderId="17" xfId="0" applyNumberFormat="1" applyFont="1" applyFill="1" applyBorder="1" applyAlignment="1">
      <alignment horizontal="center"/>
    </xf>
    <xf numFmtId="4" fontId="1" fillId="14" borderId="8" xfId="0" applyNumberFormat="1" applyFont="1" applyFill="1" applyBorder="1"/>
    <xf numFmtId="0" fontId="3" fillId="0" borderId="0" xfId="0" applyFont="1" applyAlignment="1">
      <alignment horizontal="left"/>
    </xf>
    <xf numFmtId="40" fontId="1" fillId="4" borderId="0" xfId="0" applyNumberFormat="1" applyFont="1" applyFill="1" applyBorder="1" applyAlignment="1">
      <alignment horizontal="right"/>
    </xf>
    <xf numFmtId="40" fontId="1" fillId="5" borderId="0" xfId="0" applyNumberFormat="1" applyFont="1" applyFill="1" applyBorder="1" applyAlignment="1">
      <alignment horizontal="right"/>
    </xf>
    <xf numFmtId="40" fontId="0" fillId="5" borderId="0" xfId="0" applyNumberFormat="1" applyFill="1" applyBorder="1"/>
    <xf numFmtId="40" fontId="1" fillId="6" borderId="0" xfId="0" applyNumberFormat="1" applyFont="1" applyFill="1" applyBorder="1" applyAlignment="1">
      <alignment horizontal="right"/>
    </xf>
    <xf numFmtId="40" fontId="0" fillId="6" borderId="0" xfId="0" applyNumberFormat="1" applyFill="1" applyBorder="1"/>
    <xf numFmtId="40" fontId="0" fillId="9" borderId="0" xfId="0" applyNumberFormat="1" applyFill="1" applyBorder="1"/>
    <xf numFmtId="40" fontId="0" fillId="2" borderId="0" xfId="0" applyNumberFormat="1" applyFill="1" applyBorder="1"/>
    <xf numFmtId="164" fontId="0" fillId="10" borderId="0" xfId="0" applyNumberFormat="1" applyFill="1" applyBorder="1"/>
    <xf numFmtId="4" fontId="1" fillId="14" borderId="6" xfId="0" applyNumberFormat="1" applyFont="1" applyFill="1" applyBorder="1"/>
    <xf numFmtId="0" fontId="10" fillId="0" borderId="7" xfId="0" applyFont="1" applyBorder="1" applyAlignment="1">
      <alignment horizontal="center"/>
    </xf>
    <xf numFmtId="0" fontId="11" fillId="3" borderId="3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 wrapText="1"/>
    </xf>
    <xf numFmtId="0" fontId="11" fillId="6" borderId="7" xfId="0" applyFont="1" applyFill="1" applyBorder="1" applyAlignment="1">
      <alignment horizontal="center" wrapText="1"/>
    </xf>
    <xf numFmtId="0" fontId="11" fillId="8" borderId="3" xfId="0" applyFont="1" applyFill="1" applyBorder="1" applyAlignment="1">
      <alignment horizontal="center" wrapText="1"/>
    </xf>
    <xf numFmtId="0" fontId="11" fillId="9" borderId="7" xfId="0" applyFont="1" applyFill="1" applyBorder="1" applyAlignment="1">
      <alignment horizontal="center" wrapText="1"/>
    </xf>
    <xf numFmtId="0" fontId="11" fillId="7" borderId="3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10" borderId="7" xfId="0" applyFont="1" applyFill="1" applyBorder="1" applyAlignment="1">
      <alignment horizontal="center" wrapText="1"/>
    </xf>
    <xf numFmtId="0" fontId="11" fillId="0" borderId="8" xfId="0" applyFont="1" applyBorder="1"/>
    <xf numFmtId="0" fontId="11" fillId="0" borderId="0" xfId="0" applyFont="1"/>
    <xf numFmtId="0" fontId="5" fillId="9" borderId="0" xfId="0" applyFont="1" applyFill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10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/>
    <xf numFmtId="0" fontId="0" fillId="0" borderId="0" xfId="0" applyAlignment="1"/>
    <xf numFmtId="40" fontId="1" fillId="4" borderId="0" xfId="0" applyNumberFormat="1" applyFont="1" applyFill="1" applyBorder="1"/>
    <xf numFmtId="166" fontId="0" fillId="5" borderId="0" xfId="0" applyNumberFormat="1" applyFill="1" applyBorder="1"/>
    <xf numFmtId="166" fontId="0" fillId="6" borderId="0" xfId="0" applyNumberFormat="1" applyFill="1" applyBorder="1"/>
    <xf numFmtId="166" fontId="0" fillId="2" borderId="0" xfId="0" applyNumberFormat="1" applyFill="1" applyBorder="1"/>
    <xf numFmtId="40" fontId="1" fillId="4" borderId="7" xfId="0" applyNumberFormat="1" applyFont="1" applyFill="1" applyBorder="1"/>
    <xf numFmtId="40" fontId="1" fillId="14" borderId="6" xfId="0" applyNumberFormat="1" applyFont="1" applyFill="1" applyBorder="1"/>
    <xf numFmtId="0" fontId="6" fillId="0" borderId="0" xfId="0" applyFont="1"/>
    <xf numFmtId="38" fontId="6" fillId="7" borderId="1" xfId="0" applyNumberFormat="1" applyFont="1" applyFill="1" applyBorder="1"/>
    <xf numFmtId="0" fontId="6" fillId="0" borderId="10" xfId="0" applyFont="1" applyBorder="1" applyAlignment="1">
      <alignment horizontal="center"/>
    </xf>
    <xf numFmtId="0" fontId="1" fillId="0" borderId="7" xfId="0" applyFont="1" applyFill="1" applyBorder="1"/>
    <xf numFmtId="165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25" xfId="0" applyFont="1" applyBorder="1"/>
    <xf numFmtId="38" fontId="6" fillId="4" borderId="25" xfId="0" applyNumberFormat="1" applyFont="1" applyFill="1" applyBorder="1"/>
    <xf numFmtId="164" fontId="6" fillId="4" borderId="25" xfId="0" applyNumberFormat="1" applyFont="1" applyFill="1" applyBorder="1"/>
    <xf numFmtId="38" fontId="6" fillId="5" borderId="25" xfId="0" applyNumberFormat="1" applyFont="1" applyFill="1" applyBorder="1"/>
    <xf numFmtId="38" fontId="6" fillId="6" borderId="25" xfId="0" applyNumberFormat="1" applyFont="1" applyFill="1" applyBorder="1"/>
    <xf numFmtId="38" fontId="6" fillId="9" borderId="25" xfId="0" applyNumberFormat="1" applyFont="1" applyFill="1" applyBorder="1"/>
    <xf numFmtId="164" fontId="6" fillId="9" borderId="25" xfId="0" applyNumberFormat="1" applyFont="1" applyFill="1" applyBorder="1"/>
    <xf numFmtId="38" fontId="6" fillId="2" borderId="25" xfId="0" applyNumberFormat="1" applyFont="1" applyFill="1" applyBorder="1"/>
    <xf numFmtId="164" fontId="6" fillId="10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1" fillId="0" borderId="25" xfId="0" applyFont="1" applyBorder="1"/>
    <xf numFmtId="4" fontId="1" fillId="14" borderId="26" xfId="0" applyNumberFormat="1" applyFont="1" applyFill="1" applyBorder="1"/>
    <xf numFmtId="40" fontId="0" fillId="4" borderId="25" xfId="0" applyNumberFormat="1" applyFill="1" applyBorder="1"/>
    <xf numFmtId="164" fontId="0" fillId="4" borderId="25" xfId="0" applyNumberFormat="1" applyFill="1" applyBorder="1"/>
    <xf numFmtId="40" fontId="0" fillId="5" borderId="25" xfId="0" applyNumberFormat="1" applyFill="1" applyBorder="1"/>
    <xf numFmtId="40" fontId="0" fillId="6" borderId="25" xfId="0" applyNumberFormat="1" applyFill="1" applyBorder="1"/>
    <xf numFmtId="40" fontId="0" fillId="9" borderId="25" xfId="0" applyNumberFormat="1" applyFill="1" applyBorder="1"/>
    <xf numFmtId="164" fontId="0" fillId="9" borderId="25" xfId="0" applyNumberFormat="1" applyFill="1" applyBorder="1"/>
    <xf numFmtId="40" fontId="0" fillId="7" borderId="27" xfId="0" applyNumberFormat="1" applyFill="1" applyBorder="1"/>
    <xf numFmtId="40" fontId="0" fillId="2" borderId="25" xfId="0" applyNumberFormat="1" applyFill="1" applyBorder="1"/>
    <xf numFmtId="164" fontId="0" fillId="10" borderId="25" xfId="0" applyNumberFormat="1" applyFill="1" applyBorder="1"/>
    <xf numFmtId="0" fontId="1" fillId="0" borderId="26" xfId="0" applyFont="1" applyBorder="1" applyAlignment="1">
      <alignment horizontal="center"/>
    </xf>
    <xf numFmtId="0" fontId="1" fillId="0" borderId="18" xfId="0" applyFont="1" applyBorder="1"/>
    <xf numFmtId="3" fontId="1" fillId="14" borderId="6" xfId="0" applyNumberFormat="1" applyFont="1" applyFill="1" applyBorder="1"/>
    <xf numFmtId="38" fontId="0" fillId="4" borderId="18" xfId="0" applyNumberFormat="1" applyFill="1" applyBorder="1"/>
    <xf numFmtId="164" fontId="0" fillId="4" borderId="18" xfId="0" applyNumberFormat="1" applyFill="1" applyBorder="1"/>
    <xf numFmtId="38" fontId="0" fillId="5" borderId="18" xfId="0" applyNumberFormat="1" applyFill="1" applyBorder="1"/>
    <xf numFmtId="38" fontId="0" fillId="6" borderId="18" xfId="0" applyNumberFormat="1" applyFill="1" applyBorder="1"/>
    <xf numFmtId="38" fontId="0" fillId="9" borderId="18" xfId="0" applyNumberFormat="1" applyFill="1" applyBorder="1"/>
    <xf numFmtId="164" fontId="0" fillId="9" borderId="18" xfId="0" applyNumberFormat="1" applyFill="1" applyBorder="1"/>
    <xf numFmtId="38" fontId="0" fillId="7" borderId="5" xfId="0" applyNumberFormat="1" applyFill="1" applyBorder="1"/>
    <xf numFmtId="38" fontId="0" fillId="2" borderId="18" xfId="0" applyNumberFormat="1" applyFill="1" applyBorder="1"/>
    <xf numFmtId="164" fontId="0" fillId="10" borderId="18" xfId="0" applyNumberFormat="1" applyFill="1" applyBorder="1"/>
    <xf numFmtId="0" fontId="1" fillId="0" borderId="9" xfId="0" applyFont="1" applyBorder="1" applyAlignment="1">
      <alignment horizontal="center"/>
    </xf>
    <xf numFmtId="40" fontId="0" fillId="4" borderId="18" xfId="0" applyNumberFormat="1" applyFill="1" applyBorder="1"/>
    <xf numFmtId="166" fontId="0" fillId="5" borderId="18" xfId="0" applyNumberFormat="1" applyFill="1" applyBorder="1"/>
    <xf numFmtId="166" fontId="0" fillId="6" borderId="18" xfId="0" applyNumberFormat="1" applyFill="1" applyBorder="1"/>
    <xf numFmtId="166" fontId="0" fillId="9" borderId="18" xfId="0" applyNumberFormat="1" applyFill="1" applyBorder="1"/>
    <xf numFmtId="166" fontId="0" fillId="7" borderId="5" xfId="0" applyNumberFormat="1" applyFill="1" applyBorder="1"/>
    <xf numFmtId="166" fontId="0" fillId="2" borderId="18" xfId="0" applyNumberFormat="1" applyFill="1" applyBorder="1"/>
    <xf numFmtId="166" fontId="1" fillId="8" borderId="3" xfId="0" applyNumberFormat="1" applyFont="1" applyFill="1" applyBorder="1"/>
    <xf numFmtId="40" fontId="4" fillId="4" borderId="5" xfId="0" applyNumberFormat="1" applyFont="1" applyFill="1" applyBorder="1"/>
    <xf numFmtId="40" fontId="4" fillId="4" borderId="1" xfId="0" applyNumberFormat="1" applyFont="1" applyFill="1" applyBorder="1"/>
    <xf numFmtId="40" fontId="1" fillId="4" borderId="1" xfId="0" applyNumberFormat="1" applyFont="1" applyFill="1" applyBorder="1"/>
    <xf numFmtId="40" fontId="1" fillId="4" borderId="3" xfId="0" applyNumberFormat="1" applyFont="1" applyFill="1" applyBorder="1"/>
    <xf numFmtId="0" fontId="6" fillId="4" borderId="0" xfId="0" applyFont="1" applyFill="1" applyBorder="1" applyAlignment="1">
      <alignment wrapText="1"/>
    </xf>
    <xf numFmtId="40" fontId="4" fillId="4" borderId="0" xfId="0" applyNumberFormat="1" applyFont="1" applyFill="1" applyBorder="1"/>
    <xf numFmtId="40" fontId="8" fillId="14" borderId="9" xfId="0" applyNumberFormat="1" applyFont="1" applyFill="1" applyBorder="1"/>
    <xf numFmtId="40" fontId="8" fillId="4" borderId="5" xfId="0" applyNumberFormat="1" applyFont="1" applyFill="1" applyBorder="1"/>
    <xf numFmtId="40" fontId="8" fillId="4" borderId="0" xfId="0" applyNumberFormat="1" applyFont="1" applyFill="1" applyBorder="1"/>
    <xf numFmtId="164" fontId="8" fillId="4" borderId="0" xfId="0" applyNumberFormat="1" applyFont="1" applyFill="1"/>
    <xf numFmtId="166" fontId="8" fillId="14" borderId="1" xfId="0" applyNumberFormat="1" applyFont="1" applyFill="1" applyBorder="1"/>
    <xf numFmtId="40" fontId="8" fillId="14" borderId="10" xfId="0" applyNumberFormat="1" applyFont="1" applyFill="1" applyBorder="1"/>
    <xf numFmtId="40" fontId="8" fillId="4" borderId="1" xfId="0" applyNumberFormat="1" applyFont="1" applyFill="1" applyBorder="1"/>
    <xf numFmtId="40" fontId="9" fillId="14" borderId="10" xfId="0" applyNumberFormat="1" applyFont="1" applyFill="1" applyBorder="1"/>
    <xf numFmtId="40" fontId="9" fillId="4" borderId="1" xfId="0" applyNumberFormat="1" applyFont="1" applyFill="1" applyBorder="1"/>
    <xf numFmtId="40" fontId="9" fillId="4" borderId="0" xfId="0" applyNumberFormat="1" applyFont="1" applyFill="1" applyBorder="1"/>
    <xf numFmtId="164" fontId="9" fillId="4" borderId="0" xfId="0" applyNumberFormat="1" applyFont="1" applyFill="1"/>
    <xf numFmtId="166" fontId="9" fillId="14" borderId="1" xfId="0" applyNumberFormat="1" applyFont="1" applyFill="1" applyBorder="1"/>
    <xf numFmtId="40" fontId="9" fillId="14" borderId="8" xfId="0" applyNumberFormat="1" applyFont="1" applyFill="1" applyBorder="1"/>
    <xf numFmtId="40" fontId="9" fillId="4" borderId="3" xfId="0" applyNumberFormat="1" applyFont="1" applyFill="1" applyBorder="1"/>
    <xf numFmtId="40" fontId="9" fillId="4" borderId="7" xfId="0" applyNumberFormat="1" applyFont="1" applyFill="1" applyBorder="1"/>
    <xf numFmtId="164" fontId="9" fillId="4" borderId="7" xfId="0" applyNumberFormat="1" applyFont="1" applyFill="1" applyBorder="1"/>
    <xf numFmtId="166" fontId="9" fillId="14" borderId="3" xfId="0" applyNumberFormat="1" applyFont="1" applyFill="1" applyBorder="1"/>
    <xf numFmtId="164" fontId="8" fillId="4" borderId="5" xfId="0" applyNumberFormat="1" applyFont="1" applyFill="1" applyBorder="1"/>
    <xf numFmtId="164" fontId="8" fillId="4" borderId="1" xfId="0" applyNumberFormat="1" applyFont="1" applyFill="1" applyBorder="1"/>
    <xf numFmtId="164" fontId="8" fillId="4" borderId="0" xfId="0" applyNumberFormat="1" applyFont="1" applyFill="1" applyBorder="1"/>
    <xf numFmtId="164" fontId="9" fillId="4" borderId="1" xfId="0" applyNumberFormat="1" applyFont="1" applyFill="1" applyBorder="1"/>
    <xf numFmtId="164" fontId="9" fillId="4" borderId="0" xfId="0" applyNumberFormat="1" applyFont="1" applyFill="1" applyBorder="1"/>
    <xf numFmtId="164" fontId="9" fillId="4" borderId="3" xfId="0" applyNumberFormat="1" applyFont="1" applyFill="1" applyBorder="1"/>
    <xf numFmtId="2" fontId="4" fillId="14" borderId="10" xfId="0" applyNumberFormat="1" applyFont="1" applyFill="1" applyBorder="1"/>
    <xf numFmtId="2" fontId="1" fillId="14" borderId="10" xfId="0" applyNumberFormat="1" applyFont="1" applyFill="1" applyBorder="1"/>
    <xf numFmtId="2" fontId="1" fillId="14" borderId="8" xfId="0" applyNumberFormat="1" applyFont="1" applyFill="1" applyBorder="1"/>
    <xf numFmtId="40" fontId="4" fillId="14" borderId="9" xfId="0" applyNumberFormat="1" applyFont="1" applyFill="1" applyBorder="1" applyAlignment="1">
      <alignment horizontal="right"/>
    </xf>
    <xf numFmtId="164" fontId="4" fillId="4" borderId="0" xfId="0" applyNumberFormat="1" applyFont="1" applyFill="1" applyBorder="1"/>
    <xf numFmtId="40" fontId="4" fillId="14" borderId="10" xfId="0" applyNumberFormat="1" applyFont="1" applyFill="1" applyBorder="1" applyAlignment="1">
      <alignment horizontal="right"/>
    </xf>
    <xf numFmtId="40" fontId="4" fillId="4" borderId="18" xfId="0" applyNumberFormat="1" applyFont="1" applyFill="1" applyBorder="1"/>
    <xf numFmtId="164" fontId="4" fillId="4" borderId="18" xfId="0" applyNumberFormat="1" applyFont="1" applyFill="1" applyBorder="1"/>
    <xf numFmtId="40" fontId="1" fillId="14" borderId="10" xfId="0" applyNumberFormat="1" applyFont="1" applyFill="1" applyBorder="1" applyAlignment="1">
      <alignment horizontal="right"/>
    </xf>
    <xf numFmtId="164" fontId="1" fillId="4" borderId="0" xfId="0" applyNumberFormat="1" applyFont="1" applyFill="1" applyBorder="1"/>
    <xf numFmtId="164" fontId="1" fillId="9" borderId="0" xfId="0" applyNumberFormat="1" applyFont="1" applyFill="1" applyBorder="1"/>
    <xf numFmtId="164" fontId="1" fillId="9" borderId="25" xfId="0" applyNumberFormat="1" applyFont="1" applyFill="1" applyBorder="1"/>
    <xf numFmtId="40" fontId="1" fillId="14" borderId="8" xfId="0" applyNumberFormat="1" applyFont="1" applyFill="1" applyBorder="1" applyAlignment="1">
      <alignment horizontal="right"/>
    </xf>
    <xf numFmtId="164" fontId="1" fillId="4" borderId="7" xfId="0" applyNumberFormat="1" applyFont="1" applyFill="1" applyBorder="1"/>
    <xf numFmtId="164" fontId="8" fillId="4" borderId="18" xfId="0" applyNumberFormat="1" applyFont="1" applyFill="1" applyBorder="1"/>
    <xf numFmtId="164" fontId="4" fillId="4" borderId="19" xfId="0" applyNumberFormat="1" applyFont="1" applyFill="1" applyBorder="1"/>
    <xf numFmtId="164" fontId="4" fillId="4" borderId="2" xfId="0" applyNumberFormat="1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1" fillId="4" borderId="2" xfId="0" applyNumberFormat="1" applyFont="1" applyFill="1" applyBorder="1"/>
    <xf numFmtId="164" fontId="1" fillId="4" borderId="4" xfId="0" applyNumberFormat="1" applyFont="1" applyFill="1" applyBorder="1"/>
    <xf numFmtId="164" fontId="14" fillId="14" borderId="14" xfId="0" applyNumberFormat="1" applyFont="1" applyFill="1" applyBorder="1"/>
    <xf numFmtId="164" fontId="15" fillId="14" borderId="14" xfId="0" applyNumberFormat="1" applyFont="1" applyFill="1" applyBorder="1"/>
    <xf numFmtId="166" fontId="0" fillId="0" borderId="0" xfId="0" applyNumberFormat="1"/>
    <xf numFmtId="166" fontId="0" fillId="0" borderId="7" xfId="0" applyNumberFormat="1" applyBorder="1"/>
    <xf numFmtId="164" fontId="0" fillId="0" borderId="0" xfId="0" applyNumberFormat="1"/>
    <xf numFmtId="164" fontId="0" fillId="0" borderId="7" xfId="0" applyNumberFormat="1" applyBorder="1"/>
    <xf numFmtId="164" fontId="6" fillId="4" borderId="0" xfId="0" applyNumberFormat="1" applyFont="1" applyFill="1" applyAlignment="1">
      <alignment wrapText="1"/>
    </xf>
    <xf numFmtId="164" fontId="5" fillId="4" borderId="7" xfId="0" applyNumberFormat="1" applyFont="1" applyFill="1" applyBorder="1" applyAlignment="1">
      <alignment horizontal="center" wrapText="1"/>
    </xf>
    <xf numFmtId="0" fontId="16" fillId="0" borderId="0" xfId="0" applyFont="1"/>
    <xf numFmtId="168" fontId="1" fillId="14" borderId="26" xfId="0" applyNumberFormat="1" applyFont="1" applyFill="1" applyBorder="1"/>
    <xf numFmtId="168" fontId="1" fillId="4" borderId="25" xfId="0" applyNumberFormat="1" applyFont="1" applyFill="1" applyBorder="1"/>
    <xf numFmtId="168" fontId="1" fillId="5" borderId="25" xfId="0" applyNumberFormat="1" applyFont="1" applyFill="1" applyBorder="1"/>
    <xf numFmtId="168" fontId="1" fillId="6" borderId="25" xfId="0" applyNumberFormat="1" applyFont="1" applyFill="1" applyBorder="1"/>
    <xf numFmtId="0" fontId="16" fillId="0" borderId="28" xfId="0" applyFont="1" applyBorder="1"/>
    <xf numFmtId="167" fontId="1" fillId="5" borderId="0" xfId="0" applyNumberFormat="1" applyFont="1" applyFill="1" applyBorder="1"/>
    <xf numFmtId="167" fontId="1" fillId="6" borderId="0" xfId="0" applyNumberFormat="1" applyFont="1" applyFill="1" applyBorder="1"/>
    <xf numFmtId="164" fontId="4" fillId="4" borderId="1" xfId="0" applyNumberFormat="1" applyFont="1" applyFill="1" applyBorder="1"/>
    <xf numFmtId="164" fontId="1" fillId="4" borderId="1" xfId="0" applyNumberFormat="1" applyFont="1" applyFill="1" applyBorder="1"/>
    <xf numFmtId="164" fontId="1" fillId="4" borderId="3" xfId="0" applyNumberFormat="1" applyFont="1" applyFill="1" applyBorder="1"/>
    <xf numFmtId="167" fontId="1" fillId="14" borderId="10" xfId="0" applyNumberFormat="1" applyFont="1" applyFill="1" applyBorder="1"/>
    <xf numFmtId="167" fontId="1" fillId="4" borderId="0" xfId="0" applyNumberFormat="1" applyFont="1" applyFill="1" applyBorder="1"/>
    <xf numFmtId="0" fontId="16" fillId="0" borderId="0" xfId="0" applyFont="1" applyBorder="1"/>
    <xf numFmtId="0" fontId="6" fillId="0" borderId="0" xfId="0" applyFont="1" applyBorder="1"/>
    <xf numFmtId="3" fontId="6" fillId="14" borderId="10" xfId="0" applyNumberFormat="1" applyFont="1" applyFill="1" applyBorder="1"/>
    <xf numFmtId="38" fontId="6" fillId="4" borderId="0" xfId="0" applyNumberFormat="1" applyFont="1" applyFill="1" applyBorder="1"/>
    <xf numFmtId="164" fontId="6" fillId="4" borderId="0" xfId="0" applyNumberFormat="1" applyFont="1" applyFill="1" applyBorder="1"/>
    <xf numFmtId="38" fontId="6" fillId="5" borderId="0" xfId="0" applyNumberFormat="1" applyFont="1" applyFill="1" applyBorder="1"/>
    <xf numFmtId="38" fontId="6" fillId="6" borderId="0" xfId="0" applyNumberFormat="1" applyFont="1" applyFill="1" applyBorder="1"/>
    <xf numFmtId="38" fontId="6" fillId="9" borderId="0" xfId="0" applyNumberFormat="1" applyFont="1" applyFill="1" applyBorder="1"/>
    <xf numFmtId="164" fontId="6" fillId="9" borderId="0" xfId="0" applyNumberFormat="1" applyFont="1" applyFill="1" applyBorder="1"/>
    <xf numFmtId="38" fontId="6" fillId="2" borderId="0" xfId="0" applyNumberFormat="1" applyFont="1" applyFill="1" applyBorder="1"/>
    <xf numFmtId="164" fontId="6" fillId="10" borderId="0" xfId="0" applyNumberFormat="1" applyFont="1" applyFill="1" applyBorder="1"/>
    <xf numFmtId="0" fontId="6" fillId="14" borderId="1" xfId="0" applyFont="1" applyFill="1" applyBorder="1" applyAlignment="1">
      <alignment wrapText="1"/>
    </xf>
    <xf numFmtId="0" fontId="5" fillId="14" borderId="3" xfId="0" applyFont="1" applyFill="1" applyBorder="1" applyAlignment="1">
      <alignment horizontal="center" wrapText="1"/>
    </xf>
    <xf numFmtId="0" fontId="6" fillId="14" borderId="9" xfId="0" applyFont="1" applyFill="1" applyBorder="1" applyAlignment="1">
      <alignment wrapText="1"/>
    </xf>
    <xf numFmtId="0" fontId="5" fillId="14" borderId="7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wrapText="1"/>
    </xf>
    <xf numFmtId="40" fontId="6" fillId="14" borderId="1" xfId="0" applyNumberFormat="1" applyFont="1" applyFill="1" applyBorder="1" applyAlignment="1">
      <alignment wrapText="1"/>
    </xf>
    <xf numFmtId="40" fontId="5" fillId="14" borderId="3" xfId="0" applyNumberFormat="1" applyFont="1" applyFill="1" applyBorder="1" applyAlignment="1">
      <alignment horizontal="center" wrapText="1"/>
    </xf>
    <xf numFmtId="0" fontId="17" fillId="0" borderId="0" xfId="0" applyFont="1" applyBorder="1"/>
    <xf numFmtId="0" fontId="17" fillId="0" borderId="25" xfId="0" applyFont="1" applyBorder="1"/>
    <xf numFmtId="167" fontId="1" fillId="9" borderId="0" xfId="0" applyNumberFormat="1" applyFont="1" applyFill="1" applyBorder="1"/>
    <xf numFmtId="167" fontId="1" fillId="7" borderId="1" xfId="0" applyNumberFormat="1" applyFont="1" applyFill="1" applyBorder="1"/>
    <xf numFmtId="167" fontId="1" fillId="2" borderId="0" xfId="0" applyNumberFormat="1" applyFont="1" applyFill="1" applyBorder="1"/>
    <xf numFmtId="164" fontId="1" fillId="10" borderId="0" xfId="0" applyNumberFormat="1" applyFont="1" applyFill="1" applyBorder="1"/>
    <xf numFmtId="168" fontId="1" fillId="9" borderId="25" xfId="0" applyNumberFormat="1" applyFont="1" applyFill="1" applyBorder="1"/>
    <xf numFmtId="169" fontId="1" fillId="7" borderId="27" xfId="0" applyNumberFormat="1" applyFont="1" applyFill="1" applyBorder="1"/>
    <xf numFmtId="169" fontId="1" fillId="2" borderId="25" xfId="0" applyNumberFormat="1" applyFont="1" applyFill="1" applyBorder="1"/>
    <xf numFmtId="164" fontId="1" fillId="10" borderId="25" xfId="0" applyNumberFormat="1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4" fillId="0" borderId="17" xfId="0" applyFont="1" applyBorder="1" applyAlignment="1">
      <alignment horizontal="center"/>
    </xf>
    <xf numFmtId="0" fontId="6" fillId="3" borderId="20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 wrapText="1"/>
    </xf>
    <xf numFmtId="0" fontId="5" fillId="8" borderId="20" xfId="0" applyFont="1" applyFill="1" applyBorder="1" applyAlignment="1">
      <alignment horizontal="center" wrapText="1"/>
    </xf>
    <xf numFmtId="0" fontId="5" fillId="9" borderId="17" xfId="0" applyFont="1" applyFill="1" applyBorder="1" applyAlignment="1">
      <alignment horizontal="center" wrapText="1"/>
    </xf>
    <xf numFmtId="0" fontId="5" fillId="7" borderId="20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10" borderId="17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/>
    <xf numFmtId="40" fontId="4" fillId="14" borderId="8" xfId="0" applyNumberFormat="1" applyFont="1" applyFill="1" applyBorder="1"/>
    <xf numFmtId="40" fontId="4" fillId="4" borderId="3" xfId="0" applyNumberFormat="1" applyFont="1" applyFill="1" applyBorder="1"/>
    <xf numFmtId="40" fontId="4" fillId="4" borderId="7" xfId="0" applyNumberFormat="1" applyFont="1" applyFill="1" applyBorder="1"/>
    <xf numFmtId="164" fontId="4" fillId="4" borderId="7" xfId="0" applyNumberFormat="1" applyFont="1" applyFill="1" applyBorder="1"/>
    <xf numFmtId="166" fontId="4" fillId="14" borderId="3" xfId="0" applyNumberFormat="1" applyFont="1" applyFill="1" applyBorder="1"/>
    <xf numFmtId="0" fontId="6" fillId="4" borderId="5" xfId="0" applyFont="1" applyFill="1" applyBorder="1" applyAlignment="1">
      <alignment wrapText="1"/>
    </xf>
    <xf numFmtId="40" fontId="0" fillId="4" borderId="1" xfId="0" applyNumberFormat="1" applyFill="1" applyBorder="1"/>
    <xf numFmtId="40" fontId="0" fillId="4" borderId="3" xfId="0" applyNumberFormat="1" applyFill="1" applyBorder="1"/>
    <xf numFmtId="0" fontId="6" fillId="3" borderId="5" xfId="0" applyFont="1" applyFill="1" applyBorder="1" applyAlignment="1">
      <alignment wrapText="1"/>
    </xf>
    <xf numFmtId="0" fontId="6" fillId="3" borderId="18" xfId="0" applyFont="1" applyFill="1" applyBorder="1" applyAlignment="1">
      <alignment wrapText="1"/>
    </xf>
    <xf numFmtId="0" fontId="6" fillId="3" borderId="19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40" fontId="4" fillId="3" borderId="0" xfId="0" applyNumberFormat="1" applyFont="1" applyFill="1" applyBorder="1" applyAlignment="1">
      <alignment horizontal="right"/>
    </xf>
    <xf numFmtId="40" fontId="4" fillId="3" borderId="0" xfId="0" applyNumberFormat="1" applyFont="1" applyFill="1" applyBorder="1"/>
    <xf numFmtId="164" fontId="4" fillId="3" borderId="0" xfId="0" applyNumberFormat="1" applyFont="1" applyFill="1" applyBorder="1"/>
    <xf numFmtId="40" fontId="4" fillId="3" borderId="7" xfId="0" applyNumberFormat="1" applyFont="1" applyFill="1" applyBorder="1" applyAlignment="1">
      <alignment horizontal="right"/>
    </xf>
    <xf numFmtId="40" fontId="4" fillId="3" borderId="7" xfId="0" applyNumberFormat="1" applyFont="1" applyFill="1" applyBorder="1"/>
    <xf numFmtId="164" fontId="4" fillId="3" borderId="7" xfId="0" applyNumberFormat="1" applyFont="1" applyFill="1" applyBorder="1"/>
    <xf numFmtId="40" fontId="1" fillId="3" borderId="0" xfId="0" applyNumberFormat="1" applyFont="1" applyFill="1" applyBorder="1" applyAlignment="1">
      <alignment horizontal="right"/>
    </xf>
    <xf numFmtId="40" fontId="1" fillId="3" borderId="0" xfId="0" applyNumberFormat="1" applyFont="1" applyFill="1" applyBorder="1"/>
    <xf numFmtId="164" fontId="1" fillId="3" borderId="0" xfId="0" applyNumberFormat="1" applyFont="1" applyFill="1" applyBorder="1"/>
    <xf numFmtId="40" fontId="1" fillId="3" borderId="7" xfId="0" applyNumberFormat="1" applyFont="1" applyFill="1" applyBorder="1" applyAlignment="1">
      <alignment horizontal="right"/>
    </xf>
    <xf numFmtId="40" fontId="1" fillId="3" borderId="7" xfId="0" applyNumberFormat="1" applyFont="1" applyFill="1" applyBorder="1"/>
    <xf numFmtId="164" fontId="1" fillId="3" borderId="7" xfId="0" applyNumberFormat="1" applyFont="1" applyFill="1" applyBorder="1"/>
    <xf numFmtId="0" fontId="6" fillId="8" borderId="5" xfId="0" applyFont="1" applyFill="1" applyBorder="1" applyAlignment="1">
      <alignment wrapText="1"/>
    </xf>
    <xf numFmtId="0" fontId="6" fillId="8" borderId="0" xfId="0" applyFont="1" applyFill="1" applyAlignment="1">
      <alignment wrapText="1"/>
    </xf>
    <xf numFmtId="0" fontId="5" fillId="8" borderId="7" xfId="0" applyFont="1" applyFill="1" applyBorder="1" applyAlignment="1">
      <alignment horizontal="center" wrapText="1"/>
    </xf>
    <xf numFmtId="166" fontId="4" fillId="8" borderId="5" xfId="0" applyNumberFormat="1" applyFont="1" applyFill="1" applyBorder="1"/>
    <xf numFmtId="164" fontId="4" fillId="8" borderId="19" xfId="0" applyNumberFormat="1" applyFont="1" applyFill="1" applyBorder="1"/>
    <xf numFmtId="166" fontId="4" fillId="8" borderId="1" xfId="0" applyNumberFormat="1" applyFont="1" applyFill="1" applyBorder="1"/>
    <xf numFmtId="164" fontId="4" fillId="8" borderId="2" xfId="0" applyNumberFormat="1" applyFont="1" applyFill="1" applyBorder="1"/>
    <xf numFmtId="166" fontId="4" fillId="8" borderId="3" xfId="0" applyNumberFormat="1" applyFont="1" applyFill="1" applyBorder="1"/>
    <xf numFmtId="164" fontId="4" fillId="8" borderId="4" xfId="0" applyNumberFormat="1" applyFont="1" applyFill="1" applyBorder="1"/>
    <xf numFmtId="164" fontId="0" fillId="8" borderId="2" xfId="0" applyNumberFormat="1" applyFill="1" applyBorder="1"/>
    <xf numFmtId="166" fontId="0" fillId="8" borderId="3" xfId="0" applyNumberFormat="1" applyFill="1" applyBorder="1"/>
    <xf numFmtId="164" fontId="0" fillId="8" borderId="4" xfId="0" applyNumberFormat="1" applyFill="1" applyBorder="1"/>
    <xf numFmtId="0" fontId="6" fillId="8" borderId="19" xfId="0" applyFont="1" applyFill="1" applyBorder="1" applyAlignment="1">
      <alignment wrapText="1"/>
    </xf>
    <xf numFmtId="0" fontId="5" fillId="8" borderId="4" xfId="0" applyFont="1" applyFill="1" applyBorder="1" applyAlignment="1">
      <alignment horizontal="center" wrapText="1"/>
    </xf>
    <xf numFmtId="164" fontId="9" fillId="8" borderId="7" xfId="0" applyNumberFormat="1" applyFont="1" applyFill="1" applyBorder="1"/>
    <xf numFmtId="40" fontId="8" fillId="3" borderId="0" xfId="0" applyNumberFormat="1" applyFont="1" applyFill="1" applyBorder="1" applyAlignment="1">
      <alignment horizontal="right"/>
    </xf>
    <xf numFmtId="40" fontId="8" fillId="3" borderId="0" xfId="0" applyNumberFormat="1" applyFont="1" applyFill="1" applyBorder="1"/>
    <xf numFmtId="164" fontId="8" fillId="3" borderId="0" xfId="0" applyNumberFormat="1" applyFont="1" applyFill="1" applyBorder="1"/>
    <xf numFmtId="40" fontId="9" fillId="3" borderId="0" xfId="0" applyNumberFormat="1" applyFont="1" applyFill="1" applyBorder="1" applyAlignment="1">
      <alignment horizontal="right"/>
    </xf>
    <xf numFmtId="40" fontId="9" fillId="3" borderId="0" xfId="0" applyNumberFormat="1" applyFont="1" applyFill="1" applyBorder="1"/>
    <xf numFmtId="164" fontId="9" fillId="3" borderId="0" xfId="0" applyNumberFormat="1" applyFont="1" applyFill="1" applyBorder="1"/>
    <xf numFmtId="40" fontId="9" fillId="3" borderId="7" xfId="0" applyNumberFormat="1" applyFont="1" applyFill="1" applyBorder="1" applyAlignment="1">
      <alignment horizontal="right"/>
    </xf>
    <xf numFmtId="40" fontId="9" fillId="3" borderId="7" xfId="0" applyNumberFormat="1" applyFont="1" applyFill="1" applyBorder="1"/>
    <xf numFmtId="164" fontId="9" fillId="3" borderId="7" xfId="0" applyNumberFormat="1" applyFont="1" applyFill="1" applyBorder="1"/>
    <xf numFmtId="166" fontId="4" fillId="8" borderId="7" xfId="0" applyNumberFormat="1" applyFont="1" applyFill="1" applyBorder="1"/>
    <xf numFmtId="40" fontId="8" fillId="14" borderId="8" xfId="0" applyNumberFormat="1" applyFont="1" applyFill="1" applyBorder="1"/>
    <xf numFmtId="40" fontId="8" fillId="3" borderId="7" xfId="0" applyNumberFormat="1" applyFont="1" applyFill="1" applyBorder="1" applyAlignment="1">
      <alignment horizontal="right"/>
    </xf>
    <xf numFmtId="40" fontId="8" fillId="3" borderId="7" xfId="0" applyNumberFormat="1" applyFont="1" applyFill="1" applyBorder="1"/>
    <xf numFmtId="164" fontId="8" fillId="3" borderId="7" xfId="0" applyNumberFormat="1" applyFont="1" applyFill="1" applyBorder="1"/>
    <xf numFmtId="40" fontId="8" fillId="4" borderId="3" xfId="0" applyNumberFormat="1" applyFont="1" applyFill="1" applyBorder="1"/>
    <xf numFmtId="40" fontId="8" fillId="4" borderId="7" xfId="0" applyNumberFormat="1" applyFont="1" applyFill="1" applyBorder="1"/>
    <xf numFmtId="164" fontId="8" fillId="4" borderId="7" xfId="0" applyNumberFormat="1" applyFont="1" applyFill="1" applyBorder="1"/>
    <xf numFmtId="166" fontId="8" fillId="14" borderId="3" xfId="0" applyNumberFormat="1" applyFont="1" applyFill="1" applyBorder="1"/>
    <xf numFmtId="164" fontId="8" fillId="8" borderId="7" xfId="0" applyNumberFormat="1" applyFont="1" applyFill="1" applyBorder="1"/>
    <xf numFmtId="164" fontId="9" fillId="8" borderId="0" xfId="0" applyNumberFormat="1" applyFont="1" applyFill="1" applyBorder="1"/>
    <xf numFmtId="40" fontId="4" fillId="14" borderId="3" xfId="0" applyNumberFormat="1" applyFont="1" applyFill="1" applyBorder="1"/>
    <xf numFmtId="164" fontId="8" fillId="4" borderId="3" xfId="0" applyNumberFormat="1" applyFont="1" applyFill="1" applyBorder="1"/>
    <xf numFmtId="0" fontId="6" fillId="8" borderId="18" xfId="0" applyFont="1" applyFill="1" applyBorder="1" applyAlignment="1">
      <alignment wrapText="1"/>
    </xf>
    <xf numFmtId="166" fontId="4" fillId="8" borderId="0" xfId="0" applyNumberFormat="1" applyFont="1" applyFill="1" applyBorder="1"/>
    <xf numFmtId="166" fontId="8" fillId="8" borderId="1" xfId="0" applyNumberFormat="1" applyFont="1" applyFill="1" applyBorder="1"/>
    <xf numFmtId="164" fontId="8" fillId="8" borderId="0" xfId="0" applyNumberFormat="1" applyFont="1" applyFill="1" applyBorder="1"/>
    <xf numFmtId="166" fontId="8" fillId="8" borderId="3" xfId="0" applyNumberFormat="1" applyFont="1" applyFill="1" applyBorder="1"/>
    <xf numFmtId="166" fontId="9" fillId="8" borderId="1" xfId="0" applyNumberFormat="1" applyFont="1" applyFill="1" applyBorder="1"/>
    <xf numFmtId="166" fontId="9" fillId="8" borderId="3" xfId="0" applyNumberFormat="1" applyFont="1" applyFill="1" applyBorder="1"/>
    <xf numFmtId="164" fontId="8" fillId="8" borderId="2" xfId="0" applyNumberFormat="1" applyFont="1" applyFill="1" applyBorder="1"/>
    <xf numFmtId="164" fontId="8" fillId="8" borderId="4" xfId="0" applyNumberFormat="1" applyFont="1" applyFill="1" applyBorder="1"/>
    <xf numFmtId="164" fontId="9" fillId="8" borderId="2" xfId="0" applyNumberFormat="1" applyFont="1" applyFill="1" applyBorder="1"/>
    <xf numFmtId="164" fontId="9" fillId="8" borderId="4" xfId="0" applyNumberFormat="1" applyFont="1" applyFill="1" applyBorder="1"/>
    <xf numFmtId="164" fontId="4" fillId="4" borderId="3" xfId="0" applyNumberFormat="1" applyFont="1" applyFill="1" applyBorder="1"/>
    <xf numFmtId="164" fontId="0" fillId="4" borderId="1" xfId="0" applyNumberFormat="1" applyFill="1" applyBorder="1"/>
    <xf numFmtId="164" fontId="0" fillId="4" borderId="3" xfId="0" applyNumberFormat="1" applyFill="1" applyBorder="1"/>
    <xf numFmtId="164" fontId="4" fillId="8" borderId="1" xfId="0" applyNumberFormat="1" applyFont="1" applyFill="1" applyBorder="1"/>
    <xf numFmtId="164" fontId="4" fillId="8" borderId="3" xfId="0" applyNumberFormat="1" applyFont="1" applyFill="1" applyBorder="1"/>
    <xf numFmtId="164" fontId="0" fillId="8" borderId="1" xfId="0" applyNumberFormat="1" applyFill="1" applyBorder="1"/>
    <xf numFmtId="164" fontId="0" fillId="8" borderId="3" xfId="0" applyNumberFormat="1" applyFill="1" applyBorder="1"/>
    <xf numFmtId="164" fontId="8" fillId="14" borderId="9" xfId="0" applyNumberFormat="1" applyFont="1" applyFill="1" applyBorder="1"/>
    <xf numFmtId="164" fontId="8" fillId="14" borderId="10" xfId="0" applyNumberFormat="1" applyFont="1" applyFill="1" applyBorder="1"/>
    <xf numFmtId="164" fontId="8" fillId="14" borderId="8" xfId="0" applyNumberFormat="1" applyFont="1" applyFill="1" applyBorder="1"/>
    <xf numFmtId="164" fontId="8" fillId="14" borderId="1" xfId="0" applyNumberFormat="1" applyFont="1" applyFill="1" applyBorder="1"/>
    <xf numFmtId="164" fontId="8" fillId="14" borderId="3" xfId="0" applyNumberFormat="1" applyFont="1" applyFill="1" applyBorder="1"/>
    <xf numFmtId="164" fontId="9" fillId="14" borderId="1" xfId="0" applyNumberFormat="1" applyFont="1" applyFill="1" applyBorder="1"/>
    <xf numFmtId="164" fontId="9" fillId="14" borderId="3" xfId="0" applyNumberFormat="1" applyFont="1" applyFill="1" applyBorder="1"/>
    <xf numFmtId="2" fontId="4" fillId="14" borderId="8" xfId="0" applyNumberFormat="1" applyFont="1" applyFill="1" applyBorder="1"/>
    <xf numFmtId="164" fontId="4" fillId="4" borderId="4" xfId="0" applyNumberFormat="1" applyFont="1" applyFill="1" applyBorder="1"/>
    <xf numFmtId="166" fontId="1" fillId="8" borderId="1" xfId="0" applyNumberFormat="1" applyFont="1" applyFill="1" applyBorder="1"/>
    <xf numFmtId="164" fontId="1" fillId="8" borderId="2" xfId="0" applyNumberFormat="1" applyFont="1" applyFill="1" applyBorder="1"/>
    <xf numFmtId="164" fontId="1" fillId="8" borderId="4" xfId="0" applyNumberFormat="1" applyFont="1" applyFill="1" applyBorder="1"/>
    <xf numFmtId="40" fontId="8" fillId="3" borderId="18" xfId="0" applyNumberFormat="1" applyFont="1" applyFill="1" applyBorder="1"/>
    <xf numFmtId="40" fontId="4" fillId="3" borderId="18" xfId="0" applyNumberFormat="1" applyFont="1" applyFill="1" applyBorder="1"/>
    <xf numFmtId="164" fontId="4" fillId="3" borderId="18" xfId="0" applyNumberFormat="1" applyFont="1" applyFill="1" applyBorder="1"/>
    <xf numFmtId="0" fontId="6" fillId="8" borderId="1" xfId="0" applyFont="1" applyFill="1" applyBorder="1" applyAlignment="1">
      <alignment wrapText="1"/>
    </xf>
    <xf numFmtId="0" fontId="5" fillId="8" borderId="4" xfId="0" applyFont="1" applyFill="1" applyBorder="1" applyAlignment="1">
      <alignment horizontal="center"/>
    </xf>
    <xf numFmtId="164" fontId="8" fillId="8" borderId="5" xfId="0" applyNumberFormat="1" applyFont="1" applyFill="1" applyBorder="1"/>
    <xf numFmtId="164" fontId="8" fillId="8" borderId="19" xfId="0" applyNumberFormat="1" applyFont="1" applyFill="1" applyBorder="1"/>
    <xf numFmtId="164" fontId="8" fillId="8" borderId="1" xfId="0" applyNumberFormat="1" applyFont="1" applyFill="1" applyBorder="1"/>
    <xf numFmtId="164" fontId="8" fillId="8" borderId="3" xfId="0" applyNumberFormat="1" applyFont="1" applyFill="1" applyBorder="1"/>
    <xf numFmtId="164" fontId="9" fillId="8" borderId="1" xfId="0" applyNumberFormat="1" applyFont="1" applyFill="1" applyBorder="1"/>
    <xf numFmtId="164" fontId="9" fillId="8" borderId="3" xfId="0" applyNumberFormat="1" applyFont="1" applyFill="1" applyBorder="1"/>
    <xf numFmtId="166" fontId="8" fillId="8" borderId="5" xfId="0" applyNumberFormat="1" applyFont="1" applyFill="1" applyBorder="1"/>
    <xf numFmtId="166" fontId="6" fillId="4" borderId="5" xfId="0" applyNumberFormat="1" applyFont="1" applyFill="1" applyBorder="1" applyAlignment="1">
      <alignment wrapText="1"/>
    </xf>
    <xf numFmtId="166" fontId="5" fillId="4" borderId="3" xfId="0" applyNumberFormat="1" applyFont="1" applyFill="1" applyBorder="1" applyAlignment="1">
      <alignment horizontal="center" wrapText="1"/>
    </xf>
    <xf numFmtId="166" fontId="4" fillId="4" borderId="5" xfId="0" applyNumberFormat="1" applyFont="1" applyFill="1" applyBorder="1"/>
    <xf numFmtId="166" fontId="4" fillId="4" borderId="1" xfId="0" applyNumberFormat="1" applyFont="1" applyFill="1" applyBorder="1"/>
    <xf numFmtId="166" fontId="4" fillId="4" borderId="3" xfId="0" applyNumberFormat="1" applyFont="1" applyFill="1" applyBorder="1"/>
    <xf numFmtId="166" fontId="0" fillId="4" borderId="1" xfId="0" applyNumberFormat="1" applyFill="1" applyBorder="1"/>
    <xf numFmtId="166" fontId="0" fillId="4" borderId="3" xfId="0" applyNumberFormat="1" applyFill="1" applyBorder="1"/>
    <xf numFmtId="166" fontId="1" fillId="4" borderId="1" xfId="0" applyNumberFormat="1" applyFont="1" applyFill="1" applyBorder="1"/>
    <xf numFmtId="166" fontId="1" fillId="4" borderId="3" xfId="0" applyNumberFormat="1" applyFont="1" applyFill="1" applyBorder="1"/>
    <xf numFmtId="0" fontId="4" fillId="0" borderId="9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8" xfId="0" applyFont="1" applyBorder="1"/>
    <xf numFmtId="0" fontId="1" fillId="0" borderId="10" xfId="0" applyFont="1" applyBorder="1"/>
    <xf numFmtId="0" fontId="4" fillId="0" borderId="9" xfId="0" applyFont="1" applyBorder="1" applyAlignment="1">
      <alignment wrapText="1"/>
    </xf>
    <xf numFmtId="164" fontId="9" fillId="14" borderId="10" xfId="0" applyNumberFormat="1" applyFont="1" applyFill="1" applyBorder="1"/>
    <xf numFmtId="164" fontId="9" fillId="14" borderId="8" xfId="0" applyNumberFormat="1" applyFont="1" applyFill="1" applyBorder="1"/>
    <xf numFmtId="164" fontId="8" fillId="14" borderId="5" xfId="0" applyNumberFormat="1" applyFont="1" applyFill="1" applyBorder="1"/>
    <xf numFmtId="40" fontId="8" fillId="14" borderId="5" xfId="0" applyNumberFormat="1" applyFont="1" applyFill="1" applyBorder="1"/>
    <xf numFmtId="40" fontId="8" fillId="14" borderId="1" xfId="0" applyNumberFormat="1" applyFont="1" applyFill="1" applyBorder="1"/>
    <xf numFmtId="40" fontId="8" fillId="14" borderId="3" xfId="0" applyNumberFormat="1" applyFont="1" applyFill="1" applyBorder="1"/>
    <xf numFmtId="40" fontId="9" fillId="14" borderId="1" xfId="0" applyNumberFormat="1" applyFont="1" applyFill="1" applyBorder="1"/>
    <xf numFmtId="40" fontId="9" fillId="14" borderId="3" xfId="0" applyNumberFormat="1" applyFont="1" applyFill="1" applyBorder="1"/>
    <xf numFmtId="40" fontId="4" fillId="14" borderId="8" xfId="0" applyNumberFormat="1" applyFont="1" applyFill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0" fontId="0" fillId="0" borderId="3" xfId="0" applyBorder="1"/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1" fillId="0" borderId="3" xfId="0" applyFont="1" applyBorder="1"/>
    <xf numFmtId="0" fontId="1" fillId="0" borderId="1" xfId="0" applyFont="1" applyFill="1" applyBorder="1"/>
    <xf numFmtId="0" fontId="6" fillId="4" borderId="18" xfId="0" applyFont="1" applyFill="1" applyBorder="1" applyAlignment="1">
      <alignment wrapText="1"/>
    </xf>
    <xf numFmtId="40" fontId="6" fillId="14" borderId="5" xfId="0" applyNumberFormat="1" applyFont="1" applyFill="1" applyBorder="1" applyAlignment="1">
      <alignment wrapText="1"/>
    </xf>
    <xf numFmtId="40" fontId="8" fillId="4" borderId="18" xfId="0" applyNumberFormat="1" applyFont="1" applyFill="1" applyBorder="1"/>
    <xf numFmtId="0" fontId="6" fillId="8" borderId="2" xfId="0" applyFont="1" applyFill="1" applyBorder="1" applyAlignment="1">
      <alignment wrapText="1"/>
    </xf>
    <xf numFmtId="164" fontId="8" fillId="3" borderId="18" xfId="0" applyNumberFormat="1" applyFont="1" applyFill="1" applyBorder="1"/>
    <xf numFmtId="166" fontId="4" fillId="8" borderId="18" xfId="0" applyNumberFormat="1" applyFont="1" applyFill="1" applyBorder="1"/>
    <xf numFmtId="166" fontId="1" fillId="8" borderId="0" xfId="0" applyNumberFormat="1" applyFont="1" applyFill="1" applyBorder="1"/>
    <xf numFmtId="166" fontId="1" fillId="8" borderId="7" xfId="0" applyNumberFormat="1" applyFont="1" applyFill="1" applyBorder="1"/>
    <xf numFmtId="0" fontId="6" fillId="4" borderId="19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wrapText="1"/>
    </xf>
    <xf numFmtId="40" fontId="4" fillId="4" borderId="19" xfId="0" applyNumberFormat="1" applyFont="1" applyFill="1" applyBorder="1"/>
    <xf numFmtId="40" fontId="4" fillId="4" borderId="2" xfId="0" applyNumberFormat="1" applyFont="1" applyFill="1" applyBorder="1"/>
    <xf numFmtId="40" fontId="1" fillId="4" borderId="2" xfId="0" applyNumberFormat="1" applyFont="1" applyFill="1" applyBorder="1"/>
    <xf numFmtId="40" fontId="1" fillId="4" borderId="4" xfId="0" applyNumberFormat="1" applyFont="1" applyFill="1" applyBorder="1"/>
    <xf numFmtId="166" fontId="8" fillId="14" borderId="9" xfId="0" applyNumberFormat="1" applyFont="1" applyFill="1" applyBorder="1"/>
    <xf numFmtId="166" fontId="8" fillId="14" borderId="10" xfId="0" applyNumberFormat="1" applyFont="1" applyFill="1" applyBorder="1"/>
    <xf numFmtId="166" fontId="9" fillId="14" borderId="10" xfId="0" applyNumberFormat="1" applyFont="1" applyFill="1" applyBorder="1"/>
    <xf numFmtId="166" fontId="9" fillId="14" borderId="8" xfId="0" applyNumberFormat="1" applyFont="1" applyFill="1" applyBorder="1"/>
    <xf numFmtId="40" fontId="5" fillId="14" borderId="8" xfId="0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40" fontId="4" fillId="4" borderId="4" xfId="0" applyNumberFormat="1" applyFont="1" applyFill="1" applyBorder="1"/>
    <xf numFmtId="166" fontId="8" fillId="14" borderId="8" xfId="0" applyNumberFormat="1" applyFont="1" applyFill="1" applyBorder="1"/>
    <xf numFmtId="164" fontId="8" fillId="4" borderId="19" xfId="0" applyNumberFormat="1" applyFont="1" applyFill="1" applyBorder="1"/>
    <xf numFmtId="164" fontId="8" fillId="8" borderId="18" xfId="0" applyNumberFormat="1" applyFont="1" applyFill="1" applyBorder="1"/>
    <xf numFmtId="164" fontId="8" fillId="4" borderId="2" xfId="0" applyNumberFormat="1" applyFont="1" applyFill="1" applyBorder="1"/>
    <xf numFmtId="164" fontId="8" fillId="4" borderId="4" xfId="0" applyNumberFormat="1" applyFont="1" applyFill="1" applyBorder="1"/>
    <xf numFmtId="164" fontId="9" fillId="4" borderId="2" xfId="0" applyNumberFormat="1" applyFont="1" applyFill="1" applyBorder="1"/>
    <xf numFmtId="164" fontId="9" fillId="4" borderId="4" xfId="0" applyNumberFormat="1" applyFont="1" applyFill="1" applyBorder="1"/>
    <xf numFmtId="40" fontId="8" fillId="4" borderId="19" xfId="0" applyNumberFormat="1" applyFont="1" applyFill="1" applyBorder="1"/>
    <xf numFmtId="166" fontId="8" fillId="4" borderId="18" xfId="0" applyNumberFormat="1" applyFont="1" applyFill="1" applyBorder="1"/>
    <xf numFmtId="40" fontId="8" fillId="4" borderId="2" xfId="0" applyNumberFormat="1" applyFont="1" applyFill="1" applyBorder="1"/>
    <xf numFmtId="166" fontId="8" fillId="4" borderId="0" xfId="0" applyNumberFormat="1" applyFont="1" applyFill="1" applyBorder="1"/>
    <xf numFmtId="40" fontId="8" fillId="4" borderId="4" xfId="0" applyNumberFormat="1" applyFont="1" applyFill="1" applyBorder="1"/>
    <xf numFmtId="166" fontId="8" fillId="4" borderId="7" xfId="0" applyNumberFormat="1" applyFont="1" applyFill="1" applyBorder="1"/>
    <xf numFmtId="40" fontId="9" fillId="4" borderId="2" xfId="0" applyNumberFormat="1" applyFont="1" applyFill="1" applyBorder="1"/>
    <xf numFmtId="166" fontId="9" fillId="4" borderId="0" xfId="0" applyNumberFormat="1" applyFont="1" applyFill="1" applyBorder="1"/>
    <xf numFmtId="40" fontId="9" fillId="4" borderId="4" xfId="0" applyNumberFormat="1" applyFont="1" applyFill="1" applyBorder="1"/>
    <xf numFmtId="166" fontId="9" fillId="4" borderId="7" xfId="0" applyNumberFormat="1" applyFont="1" applyFill="1" applyBorder="1"/>
    <xf numFmtId="164" fontId="1" fillId="14" borderId="15" xfId="0" applyNumberFormat="1" applyFont="1" applyFill="1" applyBorder="1" applyAlignment="1">
      <alignment horizontal="right"/>
    </xf>
    <xf numFmtId="40" fontId="8" fillId="8" borderId="18" xfId="0" applyNumberFormat="1" applyFont="1" applyFill="1" applyBorder="1"/>
    <xf numFmtId="40" fontId="8" fillId="8" borderId="0" xfId="0" applyNumberFormat="1" applyFont="1" applyFill="1" applyBorder="1"/>
    <xf numFmtId="40" fontId="8" fillId="8" borderId="7" xfId="0" applyNumberFormat="1" applyFont="1" applyFill="1" applyBorder="1"/>
    <xf numFmtId="40" fontId="9" fillId="8" borderId="0" xfId="0" applyNumberFormat="1" applyFont="1" applyFill="1" applyBorder="1"/>
    <xf numFmtId="40" fontId="9" fillId="8" borderId="7" xfId="0" applyNumberFormat="1" applyFont="1" applyFill="1" applyBorder="1"/>
    <xf numFmtId="38" fontId="6" fillId="4" borderId="0" xfId="0" applyNumberFormat="1" applyFont="1" applyFill="1" applyBorder="1" applyAlignment="1">
      <alignment horizontal="right"/>
    </xf>
    <xf numFmtId="38" fontId="6" fillId="4" borderId="25" xfId="0" applyNumberFormat="1" applyFont="1" applyFill="1" applyBorder="1" applyAlignment="1">
      <alignment horizontal="right"/>
    </xf>
    <xf numFmtId="168" fontId="1" fillId="4" borderId="25" xfId="0" applyNumberFormat="1" applyFont="1" applyFill="1" applyBorder="1" applyAlignment="1">
      <alignment horizontal="right"/>
    </xf>
    <xf numFmtId="40" fontId="1" fillId="4" borderId="0" xfId="0" applyNumberFormat="1" applyFont="1" applyFill="1" applyAlignment="1">
      <alignment horizontal="right"/>
    </xf>
    <xf numFmtId="40" fontId="1" fillId="4" borderId="25" xfId="0" applyNumberFormat="1" applyFont="1" applyFill="1" applyBorder="1" applyAlignment="1">
      <alignment horizontal="right"/>
    </xf>
    <xf numFmtId="38" fontId="6" fillId="5" borderId="0" xfId="0" applyNumberFormat="1" applyFont="1" applyFill="1" applyBorder="1" applyAlignment="1">
      <alignment horizontal="right"/>
    </xf>
    <xf numFmtId="38" fontId="6" fillId="5" borderId="25" xfId="0" applyNumberFormat="1" applyFont="1" applyFill="1" applyBorder="1" applyAlignment="1">
      <alignment horizontal="right"/>
    </xf>
    <xf numFmtId="38" fontId="6" fillId="6" borderId="0" xfId="0" applyNumberFormat="1" applyFont="1" applyFill="1" applyBorder="1" applyAlignment="1">
      <alignment horizontal="right"/>
    </xf>
    <xf numFmtId="38" fontId="6" fillId="6" borderId="25" xfId="0" applyNumberFormat="1" applyFont="1" applyFill="1" applyBorder="1" applyAlignment="1">
      <alignment horizontal="right"/>
    </xf>
    <xf numFmtId="168" fontId="1" fillId="5" borderId="25" xfId="0" applyNumberFormat="1" applyFont="1" applyFill="1" applyBorder="1" applyAlignment="1">
      <alignment horizontal="right"/>
    </xf>
    <xf numFmtId="40" fontId="1" fillId="5" borderId="0" xfId="0" applyNumberFormat="1" applyFont="1" applyFill="1" applyAlignment="1">
      <alignment horizontal="right"/>
    </xf>
    <xf numFmtId="40" fontId="1" fillId="5" borderId="25" xfId="0" applyNumberFormat="1" applyFont="1" applyFill="1" applyBorder="1" applyAlignment="1">
      <alignment horizontal="right"/>
    </xf>
    <xf numFmtId="168" fontId="1" fillId="6" borderId="25" xfId="0" applyNumberFormat="1" applyFont="1" applyFill="1" applyBorder="1" applyAlignment="1">
      <alignment horizontal="right"/>
    </xf>
    <xf numFmtId="40" fontId="1" fillId="6" borderId="0" xfId="0" applyNumberFormat="1" applyFont="1" applyFill="1" applyAlignment="1">
      <alignment horizontal="right"/>
    </xf>
    <xf numFmtId="40" fontId="1" fillId="6" borderId="25" xfId="0" applyNumberFormat="1" applyFont="1" applyFill="1" applyBorder="1" applyAlignment="1">
      <alignment horizontal="right"/>
    </xf>
    <xf numFmtId="166" fontId="1" fillId="5" borderId="0" xfId="0" applyNumberFormat="1" applyFont="1" applyFill="1" applyAlignment="1">
      <alignment horizontal="right"/>
    </xf>
    <xf numFmtId="166" fontId="1" fillId="6" borderId="0" xfId="0" applyNumberFormat="1" applyFont="1" applyFill="1" applyAlignment="1">
      <alignment horizontal="right"/>
    </xf>
    <xf numFmtId="38" fontId="1" fillId="4" borderId="18" xfId="0" applyNumberFormat="1" applyFont="1" applyFill="1" applyBorder="1" applyAlignment="1">
      <alignment horizontal="right"/>
    </xf>
    <xf numFmtId="38" fontId="1" fillId="5" borderId="18" xfId="0" applyNumberFormat="1" applyFont="1" applyFill="1" applyBorder="1" applyAlignment="1">
      <alignment horizontal="right"/>
    </xf>
    <xf numFmtId="38" fontId="1" fillId="6" borderId="18" xfId="0" applyNumberFormat="1" applyFont="1" applyFill="1" applyBorder="1" applyAlignment="1">
      <alignment horizontal="right"/>
    </xf>
    <xf numFmtId="40" fontId="1" fillId="4" borderId="18" xfId="0" applyNumberFormat="1" applyFont="1" applyFill="1" applyBorder="1" applyAlignment="1">
      <alignment horizontal="right"/>
    </xf>
    <xf numFmtId="2" fontId="1" fillId="0" borderId="0" xfId="0" applyNumberFormat="1" applyFont="1" applyBorder="1"/>
    <xf numFmtId="2" fontId="1" fillId="3" borderId="0" xfId="0" applyNumberFormat="1" applyFont="1" applyFill="1" applyBorder="1" applyAlignment="1">
      <alignment horizontal="right"/>
    </xf>
    <xf numFmtId="2" fontId="1" fillId="3" borderId="0" xfId="0" applyNumberFormat="1" applyFont="1" applyFill="1" applyBorder="1"/>
    <xf numFmtId="2" fontId="1" fillId="4" borderId="1" xfId="0" applyNumberFormat="1" applyFont="1" applyFill="1" applyBorder="1"/>
    <xf numFmtId="2" fontId="1" fillId="4" borderId="0" xfId="0" applyNumberFormat="1" applyFont="1" applyFill="1" applyBorder="1"/>
    <xf numFmtId="2" fontId="0" fillId="4" borderId="1" xfId="0" applyNumberFormat="1" applyFill="1" applyBorder="1"/>
    <xf numFmtId="2" fontId="1" fillId="14" borderId="1" xfId="0" applyNumberFormat="1" applyFont="1" applyFill="1" applyBorder="1"/>
    <xf numFmtId="2" fontId="0" fillId="8" borderId="1" xfId="0" applyNumberFormat="1" applyFill="1" applyBorder="1"/>
    <xf numFmtId="2" fontId="0" fillId="0" borderId="0" xfId="0" applyNumberFormat="1" applyBorder="1"/>
    <xf numFmtId="0" fontId="18" fillId="0" borderId="0" xfId="0" applyFont="1"/>
    <xf numFmtId="164" fontId="18" fillId="14" borderId="10" xfId="0" applyNumberFormat="1" applyFont="1" applyFill="1" applyBorder="1"/>
    <xf numFmtId="164" fontId="18" fillId="3" borderId="0" xfId="0" applyNumberFormat="1" applyFont="1" applyFill="1" applyBorder="1"/>
    <xf numFmtId="164" fontId="18" fillId="4" borderId="1" xfId="0" applyNumberFormat="1" applyFont="1" applyFill="1" applyBorder="1"/>
    <xf numFmtId="164" fontId="18" fillId="4" borderId="0" xfId="0" applyNumberFormat="1" applyFont="1" applyFill="1" applyBorder="1"/>
    <xf numFmtId="164" fontId="18" fillId="4" borderId="0" xfId="0" applyNumberFormat="1" applyFont="1" applyFill="1"/>
    <xf numFmtId="164" fontId="18" fillId="8" borderId="1" xfId="0" applyNumberFormat="1" applyFont="1" applyFill="1" applyBorder="1"/>
    <xf numFmtId="164" fontId="18" fillId="8" borderId="2" xfId="0" applyNumberFormat="1" applyFont="1" applyFill="1" applyBorder="1"/>
    <xf numFmtId="0" fontId="19" fillId="0" borderId="0" xfId="0" applyFont="1"/>
    <xf numFmtId="40" fontId="18" fillId="14" borderId="10" xfId="0" applyNumberFormat="1" applyFont="1" applyFill="1" applyBorder="1"/>
    <xf numFmtId="40" fontId="18" fillId="3" borderId="0" xfId="0" applyNumberFormat="1" applyFont="1" applyFill="1" applyBorder="1"/>
    <xf numFmtId="40" fontId="18" fillId="14" borderId="10" xfId="0" applyNumberFormat="1" applyFont="1" applyFill="1" applyBorder="1" applyAlignment="1">
      <alignment horizontal="right"/>
    </xf>
    <xf numFmtId="40" fontId="18" fillId="4" borderId="1" xfId="0" applyNumberFormat="1" applyFont="1" applyFill="1" applyBorder="1"/>
    <xf numFmtId="40" fontId="18" fillId="4" borderId="2" xfId="0" applyNumberFormat="1" applyFont="1" applyFill="1" applyBorder="1"/>
    <xf numFmtId="40" fontId="18" fillId="4" borderId="0" xfId="0" applyNumberFormat="1" applyFont="1" applyFill="1" applyBorder="1"/>
    <xf numFmtId="164" fontId="18" fillId="4" borderId="2" xfId="0" applyNumberFormat="1" applyFont="1" applyFill="1" applyBorder="1"/>
    <xf numFmtId="166" fontId="18" fillId="8" borderId="0" xfId="0" applyNumberFormat="1" applyFont="1" applyFill="1" applyBorder="1"/>
    <xf numFmtId="164" fontId="18" fillId="0" borderId="0" xfId="0" applyNumberFormat="1" applyFont="1"/>
    <xf numFmtId="164" fontId="18" fillId="14" borderId="10" xfId="0" applyNumberFormat="1" applyFont="1" applyFill="1" applyBorder="1" applyAlignment="1">
      <alignment horizontal="right"/>
    </xf>
    <xf numFmtId="164" fontId="18" fillId="8" borderId="0" xfId="0" applyNumberFormat="1" applyFont="1" applyFill="1" applyBorder="1"/>
    <xf numFmtId="40" fontId="18" fillId="3" borderId="0" xfId="0" applyNumberFormat="1" applyFont="1" applyFill="1" applyBorder="1" applyAlignment="1">
      <alignment horizontal="right"/>
    </xf>
    <xf numFmtId="2" fontId="18" fillId="14" borderId="10" xfId="0" applyNumberFormat="1" applyFont="1" applyFill="1" applyBorder="1"/>
    <xf numFmtId="166" fontId="18" fillId="4" borderId="1" xfId="0" applyNumberFormat="1" applyFont="1" applyFill="1" applyBorder="1"/>
    <xf numFmtId="166" fontId="18" fillId="8" borderId="1" xfId="0" applyNumberFormat="1" applyFont="1" applyFill="1" applyBorder="1"/>
    <xf numFmtId="164" fontId="18" fillId="3" borderId="0" xfId="0" applyNumberFormat="1" applyFont="1" applyFill="1" applyBorder="1" applyAlignment="1">
      <alignment horizontal="right"/>
    </xf>
    <xf numFmtId="40" fontId="18" fillId="14" borderId="1" xfId="0" applyNumberFormat="1" applyFont="1" applyFill="1" applyBorder="1"/>
    <xf numFmtId="164" fontId="18" fillId="14" borderId="1" xfId="0" applyNumberFormat="1" applyFont="1" applyFill="1" applyBorder="1"/>
    <xf numFmtId="2" fontId="18" fillId="0" borderId="7" xfId="0" applyNumberFormat="1" applyFont="1" applyBorder="1"/>
    <xf numFmtId="164" fontId="18" fillId="14" borderId="8" xfId="0" applyNumberFormat="1" applyFont="1" applyFill="1" applyBorder="1"/>
    <xf numFmtId="164" fontId="18" fillId="3" borderId="7" xfId="0" applyNumberFormat="1" applyFont="1" applyFill="1" applyBorder="1" applyAlignment="1">
      <alignment horizontal="right"/>
    </xf>
    <xf numFmtId="164" fontId="18" fillId="3" borderId="7" xfId="0" applyNumberFormat="1" applyFont="1" applyFill="1" applyBorder="1"/>
    <xf numFmtId="164" fontId="18" fillId="4" borderId="3" xfId="0" applyNumberFormat="1" applyFont="1" applyFill="1" applyBorder="1"/>
    <xf numFmtId="164" fontId="18" fillId="4" borderId="7" xfId="0" applyNumberFormat="1" applyFont="1" applyFill="1" applyBorder="1"/>
    <xf numFmtId="164" fontId="18" fillId="8" borderId="3" xfId="0" applyNumberFormat="1" applyFont="1" applyFill="1" applyBorder="1"/>
    <xf numFmtId="164" fontId="18" fillId="8" borderId="4" xfId="0" applyNumberFormat="1" applyFont="1" applyFill="1" applyBorder="1"/>
    <xf numFmtId="2" fontId="18" fillId="0" borderId="0" xfId="0" applyNumberFormat="1" applyFont="1" applyBorder="1"/>
    <xf numFmtId="2" fontId="18" fillId="14" borderId="8" xfId="0" applyNumberFormat="1" applyFont="1" applyFill="1" applyBorder="1"/>
    <xf numFmtId="2" fontId="18" fillId="3" borderId="7" xfId="0" applyNumberFormat="1" applyFont="1" applyFill="1" applyBorder="1" applyAlignment="1">
      <alignment horizontal="right"/>
    </xf>
    <xf numFmtId="2" fontId="18" fillId="3" borderId="7" xfId="0" applyNumberFormat="1" applyFont="1" applyFill="1" applyBorder="1"/>
    <xf numFmtId="2" fontId="18" fillId="4" borderId="3" xfId="0" applyNumberFormat="1" applyFont="1" applyFill="1" applyBorder="1"/>
    <xf numFmtId="2" fontId="18" fillId="4" borderId="7" xfId="0" applyNumberFormat="1" applyFont="1" applyFill="1" applyBorder="1"/>
    <xf numFmtId="2" fontId="18" fillId="8" borderId="3" xfId="0" applyNumberFormat="1" applyFont="1" applyFill="1" applyBorder="1"/>
    <xf numFmtId="40" fontId="18" fillId="14" borderId="8" xfId="0" applyNumberFormat="1" applyFont="1" applyFill="1" applyBorder="1"/>
    <xf numFmtId="40" fontId="18" fillId="3" borderId="7" xfId="0" applyNumberFormat="1" applyFont="1" applyFill="1" applyBorder="1" applyAlignment="1">
      <alignment horizontal="right"/>
    </xf>
    <xf numFmtId="40" fontId="18" fillId="4" borderId="3" xfId="0" applyNumberFormat="1" applyFont="1" applyFill="1" applyBorder="1"/>
    <xf numFmtId="0" fontId="18" fillId="0" borderId="8" xfId="0" applyFont="1" applyBorder="1"/>
    <xf numFmtId="40" fontId="18" fillId="3" borderId="7" xfId="0" applyNumberFormat="1" applyFont="1" applyFill="1" applyBorder="1"/>
    <xf numFmtId="40" fontId="18" fillId="4" borderId="4" xfId="0" applyNumberFormat="1" applyFont="1" applyFill="1" applyBorder="1"/>
    <xf numFmtId="40" fontId="18" fillId="4" borderId="7" xfId="0" applyNumberFormat="1" applyFont="1" applyFill="1" applyBorder="1"/>
    <xf numFmtId="164" fontId="18" fillId="4" borderId="4" xfId="0" applyNumberFormat="1" applyFont="1" applyFill="1" applyBorder="1"/>
    <xf numFmtId="166" fontId="18" fillId="8" borderId="7" xfId="0" applyNumberFormat="1" applyFont="1" applyFill="1" applyBorder="1"/>
    <xf numFmtId="0" fontId="18" fillId="0" borderId="0" xfId="0" applyFont="1" applyBorder="1"/>
    <xf numFmtId="166" fontId="18" fillId="4" borderId="7" xfId="0" applyNumberFormat="1" applyFont="1" applyFill="1" applyBorder="1"/>
    <xf numFmtId="166" fontId="18" fillId="14" borderId="8" xfId="0" applyNumberFormat="1" applyFont="1" applyFill="1" applyBorder="1"/>
    <xf numFmtId="40" fontId="18" fillId="8" borderId="7" xfId="0" applyNumberFormat="1" applyFont="1" applyFill="1" applyBorder="1"/>
    <xf numFmtId="164" fontId="18" fillId="8" borderId="7" xfId="0" applyNumberFormat="1" applyFont="1" applyFill="1" applyBorder="1"/>
    <xf numFmtId="0" fontId="20" fillId="0" borderId="0" xfId="0" applyFont="1"/>
    <xf numFmtId="164" fontId="18" fillId="0" borderId="10" xfId="0" applyNumberFormat="1" applyFont="1" applyBorder="1" applyAlignment="1">
      <alignment horizontal="center"/>
    </xf>
    <xf numFmtId="167" fontId="1" fillId="8" borderId="1" xfId="0" applyNumberFormat="1" applyFont="1" applyFill="1" applyBorder="1" applyAlignment="1">
      <alignment horizontal="right"/>
    </xf>
    <xf numFmtId="168" fontId="1" fillId="8" borderId="27" xfId="0" applyNumberFormat="1" applyFont="1" applyFill="1" applyBorder="1" applyAlignment="1">
      <alignment horizontal="right"/>
    </xf>
    <xf numFmtId="38" fontId="6" fillId="8" borderId="1" xfId="0" applyNumberFormat="1" applyFont="1" applyFill="1" applyBorder="1" applyAlignment="1">
      <alignment horizontal="right"/>
    </xf>
    <xf numFmtId="40" fontId="1" fillId="8" borderId="1" xfId="0" applyNumberFormat="1" applyFont="1" applyFill="1" applyBorder="1" applyAlignment="1">
      <alignment horizontal="right"/>
    </xf>
    <xf numFmtId="40" fontId="1" fillId="8" borderId="27" xfId="0" applyNumberFormat="1" applyFont="1" applyFill="1" applyBorder="1" applyAlignment="1">
      <alignment horizontal="right"/>
    </xf>
    <xf numFmtId="40" fontId="1" fillId="8" borderId="3" xfId="0" applyNumberFormat="1" applyFont="1" applyFill="1" applyBorder="1" applyAlignment="1">
      <alignment horizontal="right"/>
    </xf>
    <xf numFmtId="40" fontId="0" fillId="8" borderId="20" xfId="0" applyNumberFormat="1" applyFill="1" applyBorder="1" applyAlignment="1">
      <alignment horizontal="right"/>
    </xf>
    <xf numFmtId="38" fontId="0" fillId="8" borderId="5" xfId="0" applyNumberFormat="1" applyFill="1" applyBorder="1" applyAlignment="1">
      <alignment horizontal="right"/>
    </xf>
    <xf numFmtId="38" fontId="0" fillId="8" borderId="1" xfId="0" applyNumberForma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6" fontId="0" fillId="8" borderId="1" xfId="0" applyNumberFormat="1" applyFill="1" applyBorder="1" applyAlignment="1">
      <alignment horizontal="right"/>
    </xf>
    <xf numFmtId="166" fontId="0" fillId="8" borderId="5" xfId="0" applyNumberFormat="1" applyFill="1" applyBorder="1" applyAlignment="1">
      <alignment horizontal="right"/>
    </xf>
    <xf numFmtId="167" fontId="1" fillId="4" borderId="0" xfId="0" applyNumberFormat="1" applyFont="1" applyFill="1" applyBorder="1" applyAlignment="1">
      <alignment horizontal="right"/>
    </xf>
    <xf numFmtId="164" fontId="9" fillId="3" borderId="3" xfId="0" applyNumberFormat="1" applyFont="1" applyFill="1" applyBorder="1"/>
    <xf numFmtId="164" fontId="6" fillId="3" borderId="19" xfId="0" applyNumberFormat="1" applyFont="1" applyFill="1" applyBorder="1" applyAlignment="1">
      <alignment wrapText="1"/>
    </xf>
    <xf numFmtId="164" fontId="5" fillId="3" borderId="4" xfId="0" applyNumberFormat="1" applyFont="1" applyFill="1" applyBorder="1" applyAlignment="1">
      <alignment horizontal="center" wrapText="1"/>
    </xf>
    <xf numFmtId="164" fontId="6" fillId="8" borderId="0" xfId="0" applyNumberFormat="1" applyFont="1" applyFill="1" applyAlignment="1">
      <alignment wrapText="1"/>
    </xf>
    <xf numFmtId="164" fontId="5" fillId="8" borderId="7" xfId="0" applyNumberFormat="1" applyFont="1" applyFill="1" applyBorder="1" applyAlignment="1">
      <alignment horizontal="center" wrapText="1"/>
    </xf>
    <xf numFmtId="164" fontId="6" fillId="8" borderId="19" xfId="0" applyNumberFormat="1" applyFont="1" applyFill="1" applyBorder="1" applyAlignment="1">
      <alignment wrapText="1"/>
    </xf>
    <xf numFmtId="164" fontId="5" fillId="8" borderId="4" xfId="0" applyNumberFormat="1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20" fillId="0" borderId="0" xfId="0" applyNumberFormat="1" applyFont="1"/>
    <xf numFmtId="0" fontId="21" fillId="0" borderId="0" xfId="0" applyFont="1"/>
    <xf numFmtId="164" fontId="21" fillId="14" borderId="10" xfId="0" applyNumberFormat="1" applyFont="1" applyFill="1" applyBorder="1"/>
    <xf numFmtId="164" fontId="21" fillId="3" borderId="0" xfId="0" applyNumberFormat="1" applyFont="1" applyFill="1" applyBorder="1"/>
    <xf numFmtId="164" fontId="21" fillId="4" borderId="1" xfId="0" applyNumberFormat="1" applyFont="1" applyFill="1" applyBorder="1"/>
    <xf numFmtId="164" fontId="21" fillId="4" borderId="0" xfId="0" applyNumberFormat="1" applyFont="1" applyFill="1" applyBorder="1"/>
    <xf numFmtId="164" fontId="21" fillId="8" borderId="1" xfId="0" applyNumberFormat="1" applyFont="1" applyFill="1" applyBorder="1"/>
    <xf numFmtId="164" fontId="21" fillId="8" borderId="2" xfId="0" applyNumberFormat="1" applyFont="1" applyFill="1" applyBorder="1"/>
    <xf numFmtId="0" fontId="21" fillId="0" borderId="8" xfId="0" applyFont="1" applyBorder="1"/>
    <xf numFmtId="164" fontId="21" fillId="14" borderId="8" xfId="0" applyNumberFormat="1" applyFont="1" applyFill="1" applyBorder="1"/>
    <xf numFmtId="164" fontId="21" fillId="3" borderId="7" xfId="0" applyNumberFormat="1" applyFont="1" applyFill="1" applyBorder="1"/>
    <xf numFmtId="164" fontId="21" fillId="4" borderId="3" xfId="0" applyNumberFormat="1" applyFont="1" applyFill="1" applyBorder="1"/>
    <xf numFmtId="164" fontId="21" fillId="4" borderId="7" xfId="0" applyNumberFormat="1" applyFont="1" applyFill="1" applyBorder="1"/>
    <xf numFmtId="164" fontId="21" fillId="14" borderId="3" xfId="0" applyNumberFormat="1" applyFont="1" applyFill="1" applyBorder="1"/>
    <xf numFmtId="164" fontId="21" fillId="8" borderId="3" xfId="0" applyNumberFormat="1" applyFont="1" applyFill="1" applyBorder="1"/>
    <xf numFmtId="164" fontId="21" fillId="8" borderId="4" xfId="0" applyNumberFormat="1" applyFont="1" applyFill="1" applyBorder="1"/>
    <xf numFmtId="40" fontId="21" fillId="14" borderId="10" xfId="0" applyNumberFormat="1" applyFont="1" applyFill="1" applyBorder="1"/>
    <xf numFmtId="40" fontId="21" fillId="3" borderId="0" xfId="0" applyNumberFormat="1" applyFont="1" applyFill="1" applyBorder="1" applyAlignment="1">
      <alignment horizontal="right"/>
    </xf>
    <xf numFmtId="40" fontId="21" fillId="3" borderId="0" xfId="0" applyNumberFormat="1" applyFont="1" applyFill="1" applyBorder="1"/>
    <xf numFmtId="40" fontId="21" fillId="14" borderId="10" xfId="0" applyNumberFormat="1" applyFont="1" applyFill="1" applyBorder="1" applyAlignment="1">
      <alignment horizontal="right"/>
    </xf>
    <xf numFmtId="40" fontId="21" fillId="4" borderId="1" xfId="0" applyNumberFormat="1" applyFont="1" applyFill="1" applyBorder="1"/>
    <xf numFmtId="40" fontId="21" fillId="4" borderId="0" xfId="0" applyNumberFormat="1" applyFont="1" applyFill="1" applyBorder="1"/>
    <xf numFmtId="166" fontId="21" fillId="8" borderId="1" xfId="0" applyNumberFormat="1" applyFont="1" applyFill="1" applyBorder="1"/>
    <xf numFmtId="40" fontId="21" fillId="14" borderId="8" xfId="0" applyNumberFormat="1" applyFont="1" applyFill="1" applyBorder="1"/>
    <xf numFmtId="40" fontId="21" fillId="3" borderId="3" xfId="0" applyNumberFormat="1" applyFont="1" applyFill="1" applyBorder="1"/>
    <xf numFmtId="40" fontId="21" fillId="3" borderId="7" xfId="0" applyNumberFormat="1" applyFont="1" applyFill="1" applyBorder="1"/>
    <xf numFmtId="40" fontId="21" fillId="4" borderId="3" xfId="0" applyNumberFormat="1" applyFont="1" applyFill="1" applyBorder="1"/>
    <xf numFmtId="40" fontId="21" fillId="4" borderId="7" xfId="0" applyNumberFormat="1" applyFont="1" applyFill="1" applyBorder="1"/>
    <xf numFmtId="166" fontId="21" fillId="8" borderId="3" xfId="0" applyNumberFormat="1" applyFont="1" applyFill="1" applyBorder="1"/>
    <xf numFmtId="0" fontId="21" fillId="0" borderId="10" xfId="0" applyFont="1" applyBorder="1" applyAlignment="1">
      <alignment horizontal="center"/>
    </xf>
    <xf numFmtId="40" fontId="21" fillId="14" borderId="1" xfId="0" applyNumberFormat="1" applyFont="1" applyFill="1" applyBorder="1"/>
    <xf numFmtId="166" fontId="1" fillId="5" borderId="0" xfId="0" applyNumberFormat="1" applyFont="1" applyFill="1" applyBorder="1" applyAlignment="1">
      <alignment horizontal="right"/>
    </xf>
    <xf numFmtId="166" fontId="1" fillId="6" borderId="0" xfId="0" applyNumberFormat="1" applyFont="1" applyFill="1" applyBorder="1" applyAlignment="1">
      <alignment horizontal="right"/>
    </xf>
    <xf numFmtId="167" fontId="1" fillId="14" borderId="31" xfId="0" applyNumberFormat="1" applyFont="1" applyFill="1" applyBorder="1"/>
    <xf numFmtId="167" fontId="9" fillId="4" borderId="32" xfId="0" applyNumberFormat="1" applyFont="1" applyFill="1" applyBorder="1" applyAlignment="1">
      <alignment horizontal="right"/>
    </xf>
    <xf numFmtId="167" fontId="9" fillId="4" borderId="33" xfId="0" applyNumberFormat="1" applyFont="1" applyFill="1" applyBorder="1"/>
    <xf numFmtId="167" fontId="9" fillId="5" borderId="33" xfId="0" applyNumberFormat="1" applyFont="1" applyFill="1" applyBorder="1" applyAlignment="1">
      <alignment horizontal="right"/>
    </xf>
    <xf numFmtId="167" fontId="9" fillId="5" borderId="33" xfId="0" applyNumberFormat="1" applyFont="1" applyFill="1" applyBorder="1"/>
    <xf numFmtId="167" fontId="9" fillId="6" borderId="33" xfId="0" applyNumberFormat="1" applyFont="1" applyFill="1" applyBorder="1" applyAlignment="1">
      <alignment horizontal="right"/>
    </xf>
    <xf numFmtId="167" fontId="9" fillId="6" borderId="33" xfId="0" applyNumberFormat="1" applyFont="1" applyFill="1" applyBorder="1"/>
    <xf numFmtId="167" fontId="1" fillId="8" borderId="32" xfId="0" applyNumberFormat="1" applyFont="1" applyFill="1" applyBorder="1" applyAlignment="1">
      <alignment horizontal="right"/>
    </xf>
    <xf numFmtId="167" fontId="1" fillId="9" borderId="33" xfId="0" applyNumberFormat="1" applyFont="1" applyFill="1" applyBorder="1"/>
    <xf numFmtId="164" fontId="1" fillId="9" borderId="33" xfId="0" applyNumberFormat="1" applyFont="1" applyFill="1" applyBorder="1"/>
    <xf numFmtId="167" fontId="1" fillId="7" borderId="32" xfId="0" applyNumberFormat="1" applyFont="1" applyFill="1" applyBorder="1"/>
    <xf numFmtId="167" fontId="1" fillId="2" borderId="33" xfId="0" applyNumberFormat="1" applyFont="1" applyFill="1" applyBorder="1"/>
    <xf numFmtId="164" fontId="1" fillId="10" borderId="33" xfId="0" applyNumberFormat="1" applyFont="1" applyFill="1" applyBorder="1"/>
    <xf numFmtId="0" fontId="1" fillId="0" borderId="31" xfId="0" applyFont="1" applyBorder="1" applyAlignment="1">
      <alignment horizontal="center"/>
    </xf>
    <xf numFmtId="164" fontId="1" fillId="3" borderId="3" xfId="0" applyNumberFormat="1" applyFont="1" applyFill="1" applyBorder="1"/>
    <xf numFmtId="40" fontId="4" fillId="3" borderId="5" xfId="0" applyNumberFormat="1" applyFont="1" applyFill="1" applyBorder="1"/>
    <xf numFmtId="40" fontId="4" fillId="4" borderId="5" xfId="0" applyNumberFormat="1" applyFont="1" applyFill="1" applyBorder="1" applyAlignment="1">
      <alignment horizontal="right"/>
    </xf>
    <xf numFmtId="40" fontId="4" fillId="3" borderId="1" xfId="0" applyNumberFormat="1" applyFont="1" applyFill="1" applyBorder="1"/>
    <xf numFmtId="40" fontId="4" fillId="4" borderId="1" xfId="0" applyNumberFormat="1" applyFont="1" applyFill="1" applyBorder="1" applyAlignment="1">
      <alignment horizontal="right"/>
    </xf>
    <xf numFmtId="40" fontId="4" fillId="3" borderId="3" xfId="0" applyNumberFormat="1" applyFont="1" applyFill="1" applyBorder="1"/>
    <xf numFmtId="40" fontId="4" fillId="4" borderId="3" xfId="0" applyNumberFormat="1" applyFont="1" applyFill="1" applyBorder="1" applyAlignment="1">
      <alignment horizontal="right"/>
    </xf>
    <xf numFmtId="40" fontId="1" fillId="3" borderId="1" xfId="0" applyNumberFormat="1" applyFont="1" applyFill="1" applyBorder="1"/>
    <xf numFmtId="40" fontId="1" fillId="4" borderId="1" xfId="0" applyNumberFormat="1" applyFont="1" applyFill="1" applyBorder="1" applyAlignment="1">
      <alignment horizontal="right"/>
    </xf>
    <xf numFmtId="40" fontId="1" fillId="3" borderId="3" xfId="0" applyNumberFormat="1" applyFont="1" applyFill="1" applyBorder="1"/>
    <xf numFmtId="40" fontId="1" fillId="4" borderId="3" xfId="0" applyNumberFormat="1" applyFont="1" applyFill="1" applyBorder="1" applyAlignment="1">
      <alignment horizontal="right"/>
    </xf>
    <xf numFmtId="40" fontId="18" fillId="3" borderId="1" xfId="0" applyNumberFormat="1" applyFont="1" applyFill="1" applyBorder="1"/>
    <xf numFmtId="40" fontId="18" fillId="4" borderId="1" xfId="0" applyNumberFormat="1" applyFont="1" applyFill="1" applyBorder="1" applyAlignment="1">
      <alignment horizontal="right"/>
    </xf>
    <xf numFmtId="164" fontId="18" fillId="3" borderId="1" xfId="0" applyNumberFormat="1" applyFont="1" applyFill="1" applyBorder="1"/>
    <xf numFmtId="164" fontId="18" fillId="4" borderId="1" xfId="0" applyNumberFormat="1" applyFont="1" applyFill="1" applyBorder="1" applyAlignment="1">
      <alignment horizontal="right"/>
    </xf>
    <xf numFmtId="40" fontId="18" fillId="3" borderId="3" xfId="0" applyNumberFormat="1" applyFont="1" applyFill="1" applyBorder="1"/>
    <xf numFmtId="40" fontId="21" fillId="3" borderId="1" xfId="0" applyNumberFormat="1" applyFont="1" applyFill="1" applyBorder="1"/>
    <xf numFmtId="40" fontId="21" fillId="4" borderId="1" xfId="0" applyNumberFormat="1" applyFont="1" applyFill="1" applyBorder="1" applyAlignment="1">
      <alignment horizontal="right"/>
    </xf>
    <xf numFmtId="2" fontId="4" fillId="4" borderId="5" xfId="0" applyNumberFormat="1" applyFont="1" applyFill="1" applyBorder="1"/>
    <xf numFmtId="2" fontId="4" fillId="4" borderId="1" xfId="0" applyNumberFormat="1" applyFont="1" applyFill="1" applyBorder="1"/>
    <xf numFmtId="2" fontId="4" fillId="4" borderId="3" xfId="0" applyNumberFormat="1" applyFont="1" applyFill="1" applyBorder="1"/>
    <xf numFmtId="2" fontId="1" fillId="4" borderId="3" xfId="0" applyNumberFormat="1" applyFont="1" applyFill="1" applyBorder="1"/>
    <xf numFmtId="2" fontId="18" fillId="4" borderId="1" xfId="0" applyNumberFormat="1" applyFont="1" applyFill="1" applyBorder="1"/>
    <xf numFmtId="40" fontId="1" fillId="8" borderId="20" xfId="0" applyNumberFormat="1" applyFont="1" applyFill="1" applyBorder="1" applyAlignment="1">
      <alignment horizontal="right"/>
    </xf>
    <xf numFmtId="3" fontId="4" fillId="14" borderId="10" xfId="0" applyNumberFormat="1" applyFont="1" applyFill="1" applyBorder="1"/>
    <xf numFmtId="38" fontId="4" fillId="4" borderId="0" xfId="0" applyNumberFormat="1" applyFont="1" applyFill="1" applyAlignment="1">
      <alignment horizontal="right"/>
    </xf>
    <xf numFmtId="38" fontId="4" fillId="4" borderId="0" xfId="0" applyNumberFormat="1" applyFont="1" applyFill="1"/>
    <xf numFmtId="38" fontId="4" fillId="5" borderId="0" xfId="0" applyNumberFormat="1" applyFont="1" applyFill="1"/>
    <xf numFmtId="38" fontId="4" fillId="6" borderId="0" xfId="0" applyNumberFormat="1" applyFont="1" applyFill="1"/>
    <xf numFmtId="38" fontId="4" fillId="8" borderId="1" xfId="0" applyNumberFormat="1" applyFont="1" applyFill="1" applyBorder="1" applyAlignment="1">
      <alignment horizontal="right"/>
    </xf>
    <xf numFmtId="38" fontId="4" fillId="9" borderId="0" xfId="0" applyNumberFormat="1" applyFont="1" applyFill="1"/>
    <xf numFmtId="164" fontId="4" fillId="9" borderId="0" xfId="0" applyNumberFormat="1" applyFont="1" applyFill="1"/>
    <xf numFmtId="38" fontId="4" fillId="7" borderId="1" xfId="0" applyNumberFormat="1" applyFont="1" applyFill="1" applyBorder="1"/>
    <xf numFmtId="38" fontId="4" fillId="2" borderId="0" xfId="0" applyNumberFormat="1" applyFont="1" applyFill="1"/>
    <xf numFmtId="164" fontId="4" fillId="10" borderId="0" xfId="0" applyNumberFormat="1" applyFont="1" applyFill="1"/>
    <xf numFmtId="0" fontId="4" fillId="0" borderId="10" xfId="0" applyFont="1" applyBorder="1" applyAlignment="1">
      <alignment horizontal="center"/>
    </xf>
    <xf numFmtId="0" fontId="4" fillId="0" borderId="22" xfId="0" applyFont="1" applyBorder="1"/>
    <xf numFmtId="3" fontId="4" fillId="14" borderId="23" xfId="0" applyNumberFormat="1" applyFont="1" applyFill="1" applyBorder="1"/>
    <xf numFmtId="38" fontId="4" fillId="4" borderId="22" xfId="0" applyNumberFormat="1" applyFont="1" applyFill="1" applyBorder="1" applyAlignment="1">
      <alignment horizontal="right"/>
    </xf>
    <xf numFmtId="38" fontId="4" fillId="4" borderId="22" xfId="0" applyNumberFormat="1" applyFont="1" applyFill="1" applyBorder="1"/>
    <xf numFmtId="164" fontId="4" fillId="4" borderId="22" xfId="0" applyNumberFormat="1" applyFont="1" applyFill="1" applyBorder="1"/>
    <xf numFmtId="38" fontId="4" fillId="5" borderId="22" xfId="0" applyNumberFormat="1" applyFont="1" applyFill="1" applyBorder="1" applyAlignment="1">
      <alignment horizontal="right"/>
    </xf>
    <xf numFmtId="38" fontId="4" fillId="5" borderId="22" xfId="0" applyNumberFormat="1" applyFont="1" applyFill="1" applyBorder="1"/>
    <xf numFmtId="38" fontId="4" fillId="6" borderId="22" xfId="0" applyNumberFormat="1" applyFont="1" applyFill="1" applyBorder="1" applyAlignment="1">
      <alignment horizontal="right"/>
    </xf>
    <xf numFmtId="38" fontId="4" fillId="6" borderId="22" xfId="0" applyNumberFormat="1" applyFont="1" applyFill="1" applyBorder="1"/>
    <xf numFmtId="38" fontId="4" fillId="8" borderId="24" xfId="0" applyNumberFormat="1" applyFont="1" applyFill="1" applyBorder="1" applyAlignment="1">
      <alignment horizontal="right"/>
    </xf>
    <xf numFmtId="38" fontId="4" fillId="9" borderId="22" xfId="0" applyNumberFormat="1" applyFont="1" applyFill="1" applyBorder="1"/>
    <xf numFmtId="164" fontId="4" fillId="9" borderId="22" xfId="0" applyNumberFormat="1" applyFont="1" applyFill="1" applyBorder="1"/>
    <xf numFmtId="38" fontId="4" fillId="7" borderId="24" xfId="0" applyNumberFormat="1" applyFont="1" applyFill="1" applyBorder="1"/>
    <xf numFmtId="38" fontId="4" fillId="2" borderId="22" xfId="0" applyNumberFormat="1" applyFont="1" applyFill="1" applyBorder="1"/>
    <xf numFmtId="164" fontId="4" fillId="10" borderId="22" xfId="0" applyNumberFormat="1" applyFont="1" applyFill="1" applyBorder="1"/>
    <xf numFmtId="0" fontId="4" fillId="0" borderId="23" xfId="0" applyFont="1" applyBorder="1" applyAlignment="1">
      <alignment horizontal="center"/>
    </xf>
    <xf numFmtId="0" fontId="22" fillId="0" borderId="0" xfId="0" applyFont="1" applyBorder="1"/>
    <xf numFmtId="3" fontId="22" fillId="14" borderId="10" xfId="0" applyNumberFormat="1" applyFont="1" applyFill="1" applyBorder="1"/>
    <xf numFmtId="38" fontId="22" fillId="4" borderId="0" xfId="0" applyNumberFormat="1" applyFont="1" applyFill="1" applyBorder="1" applyAlignment="1">
      <alignment horizontal="right"/>
    </xf>
    <xf numFmtId="38" fontId="22" fillId="4" borderId="0" xfId="0" applyNumberFormat="1" applyFont="1" applyFill="1" applyBorder="1"/>
    <xf numFmtId="164" fontId="22" fillId="4" borderId="0" xfId="0" applyNumberFormat="1" applyFont="1" applyFill="1" applyBorder="1"/>
    <xf numFmtId="38" fontId="22" fillId="5" borderId="0" xfId="0" applyNumberFormat="1" applyFont="1" applyFill="1" applyBorder="1" applyAlignment="1">
      <alignment horizontal="right"/>
    </xf>
    <xf numFmtId="38" fontId="22" fillId="5" borderId="0" xfId="0" applyNumberFormat="1" applyFont="1" applyFill="1" applyBorder="1"/>
    <xf numFmtId="38" fontId="22" fillId="6" borderId="0" xfId="0" applyNumberFormat="1" applyFont="1" applyFill="1" applyBorder="1" applyAlignment="1">
      <alignment horizontal="right"/>
    </xf>
    <xf numFmtId="38" fontId="22" fillId="6" borderId="0" xfId="0" applyNumberFormat="1" applyFont="1" applyFill="1" applyBorder="1"/>
    <xf numFmtId="38" fontId="22" fillId="8" borderId="1" xfId="0" applyNumberFormat="1" applyFont="1" applyFill="1" applyBorder="1" applyAlignment="1">
      <alignment horizontal="right"/>
    </xf>
    <xf numFmtId="38" fontId="22" fillId="9" borderId="0" xfId="0" applyNumberFormat="1" applyFont="1" applyFill="1" applyBorder="1"/>
    <xf numFmtId="164" fontId="22" fillId="9" borderId="0" xfId="0" applyNumberFormat="1" applyFont="1" applyFill="1" applyBorder="1"/>
    <xf numFmtId="38" fontId="22" fillId="7" borderId="1" xfId="0" applyNumberFormat="1" applyFont="1" applyFill="1" applyBorder="1"/>
    <xf numFmtId="38" fontId="22" fillId="2" borderId="0" xfId="0" applyNumberFormat="1" applyFont="1" applyFill="1" applyBorder="1"/>
    <xf numFmtId="164" fontId="22" fillId="10" borderId="0" xfId="0" applyNumberFormat="1" applyFont="1" applyFill="1" applyBorder="1"/>
    <xf numFmtId="0" fontId="22" fillId="0" borderId="10" xfId="0" applyFont="1" applyBorder="1" applyAlignment="1">
      <alignment horizontal="center"/>
    </xf>
    <xf numFmtId="0" fontId="4" fillId="0" borderId="28" xfId="0" applyFont="1" applyBorder="1"/>
    <xf numFmtId="3" fontId="4" fillId="14" borderId="29" xfId="0" applyNumberFormat="1" applyFont="1" applyFill="1" applyBorder="1"/>
    <xf numFmtId="38" fontId="4" fillId="4" borderId="30" xfId="0" applyNumberFormat="1" applyFont="1" applyFill="1" applyBorder="1" applyAlignment="1">
      <alignment horizontal="right"/>
    </xf>
    <xf numFmtId="38" fontId="4" fillId="4" borderId="28" xfId="0" applyNumberFormat="1" applyFont="1" applyFill="1" applyBorder="1"/>
    <xf numFmtId="164" fontId="4" fillId="4" borderId="28" xfId="0" applyNumberFormat="1" applyFont="1" applyFill="1" applyBorder="1"/>
    <xf numFmtId="38" fontId="4" fillId="5" borderId="28" xfId="0" applyNumberFormat="1" applyFont="1" applyFill="1" applyBorder="1" applyAlignment="1">
      <alignment horizontal="right"/>
    </xf>
    <xf numFmtId="38" fontId="4" fillId="5" borderId="28" xfId="0" applyNumberFormat="1" applyFont="1" applyFill="1" applyBorder="1"/>
    <xf numFmtId="38" fontId="4" fillId="6" borderId="28" xfId="0" applyNumberFormat="1" applyFont="1" applyFill="1" applyBorder="1" applyAlignment="1">
      <alignment horizontal="right"/>
    </xf>
    <xf numFmtId="38" fontId="4" fillId="6" borderId="28" xfId="0" applyNumberFormat="1" applyFont="1" applyFill="1" applyBorder="1"/>
    <xf numFmtId="38" fontId="4" fillId="8" borderId="30" xfId="0" applyNumberFormat="1" applyFont="1" applyFill="1" applyBorder="1" applyAlignment="1">
      <alignment horizontal="right"/>
    </xf>
    <xf numFmtId="38" fontId="4" fillId="9" borderId="28" xfId="0" applyNumberFormat="1" applyFont="1" applyFill="1" applyBorder="1"/>
    <xf numFmtId="164" fontId="4" fillId="9" borderId="28" xfId="0" applyNumberFormat="1" applyFont="1" applyFill="1" applyBorder="1"/>
    <xf numFmtId="38" fontId="4" fillId="7" borderId="30" xfId="0" applyNumberFormat="1" applyFont="1" applyFill="1" applyBorder="1"/>
    <xf numFmtId="38" fontId="4" fillId="2" borderId="28" xfId="0" applyNumberFormat="1" applyFont="1" applyFill="1" applyBorder="1"/>
    <xf numFmtId="164" fontId="4" fillId="10" borderId="28" xfId="0" applyNumberFormat="1" applyFont="1" applyFill="1" applyBorder="1"/>
    <xf numFmtId="0" fontId="4" fillId="0" borderId="29" xfId="0" applyFont="1" applyBorder="1" applyAlignment="1">
      <alignment horizontal="center"/>
    </xf>
    <xf numFmtId="164" fontId="4" fillId="14" borderId="14" xfId="0" applyNumberFormat="1" applyFont="1" applyFill="1" applyBorder="1"/>
    <xf numFmtId="38" fontId="4" fillId="11" borderId="12" xfId="0" applyNumberFormat="1" applyFont="1" applyFill="1" applyBorder="1"/>
    <xf numFmtId="38" fontId="4" fillId="11" borderId="0" xfId="0" applyNumberFormat="1" applyFont="1" applyFill="1" applyBorder="1"/>
    <xf numFmtId="38" fontId="4" fillId="12" borderId="12" xfId="0" applyNumberFormat="1" applyFont="1" applyFill="1" applyBorder="1"/>
    <xf numFmtId="38" fontId="4" fillId="12" borderId="0" xfId="0" applyNumberFormat="1" applyFont="1" applyFill="1" applyBorder="1"/>
    <xf numFmtId="0" fontId="4" fillId="0" borderId="5" xfId="0" applyFont="1" applyBorder="1"/>
    <xf numFmtId="164" fontId="4" fillId="14" borderId="15" xfId="0" applyNumberFormat="1" applyFont="1" applyFill="1" applyBorder="1"/>
    <xf numFmtId="38" fontId="4" fillId="11" borderId="11" xfId="0" applyNumberFormat="1" applyFont="1" applyFill="1" applyBorder="1"/>
    <xf numFmtId="38" fontId="4" fillId="11" borderId="7" xfId="0" applyNumberFormat="1" applyFont="1" applyFill="1" applyBorder="1"/>
    <xf numFmtId="38" fontId="4" fillId="12" borderId="11" xfId="0" applyNumberFormat="1" applyFont="1" applyFill="1" applyBorder="1"/>
    <xf numFmtId="38" fontId="4" fillId="12" borderId="7" xfId="0" applyNumberFormat="1" applyFont="1" applyFill="1" applyBorder="1"/>
    <xf numFmtId="3" fontId="4" fillId="14" borderId="8" xfId="0" applyNumberFormat="1" applyFont="1" applyFill="1" applyBorder="1"/>
    <xf numFmtId="38" fontId="4" fillId="4" borderId="7" xfId="0" applyNumberFormat="1" applyFont="1" applyFill="1" applyBorder="1"/>
    <xf numFmtId="38" fontId="4" fillId="5" borderId="7" xfId="0" applyNumberFormat="1" applyFont="1" applyFill="1" applyBorder="1"/>
    <xf numFmtId="38" fontId="4" fillId="6" borderId="7" xfId="0" applyNumberFormat="1" applyFont="1" applyFill="1" applyBorder="1"/>
    <xf numFmtId="38" fontId="4" fillId="8" borderId="3" xfId="0" applyNumberFormat="1" applyFont="1" applyFill="1" applyBorder="1" applyAlignment="1">
      <alignment horizontal="right"/>
    </xf>
    <xf numFmtId="38" fontId="4" fillId="9" borderId="7" xfId="0" applyNumberFormat="1" applyFont="1" applyFill="1" applyBorder="1"/>
    <xf numFmtId="164" fontId="4" fillId="9" borderId="7" xfId="0" applyNumberFormat="1" applyFont="1" applyFill="1" applyBorder="1"/>
    <xf numFmtId="38" fontId="4" fillId="7" borderId="3" xfId="0" applyNumberFormat="1" applyFont="1" applyFill="1" applyBorder="1"/>
    <xf numFmtId="38" fontId="4" fillId="2" borderId="7" xfId="0" applyNumberFormat="1" applyFont="1" applyFill="1" applyBorder="1"/>
    <xf numFmtId="164" fontId="4" fillId="10" borderId="7" xfId="0" applyNumberFormat="1" applyFont="1" applyFill="1" applyBorder="1"/>
    <xf numFmtId="38" fontId="4" fillId="4" borderId="7" xfId="0" applyNumberFormat="1" applyFont="1" applyFill="1" applyBorder="1" applyAlignment="1">
      <alignment horizontal="right"/>
    </xf>
    <xf numFmtId="38" fontId="4" fillId="5" borderId="7" xfId="0" applyNumberFormat="1" applyFont="1" applyFill="1" applyBorder="1" applyAlignment="1">
      <alignment horizontal="right"/>
    </xf>
    <xf numFmtId="38" fontId="4" fillId="6" borderId="7" xfId="0" applyNumberFormat="1" applyFont="1" applyFill="1" applyBorder="1" applyAlignment="1">
      <alignment horizontal="right"/>
    </xf>
    <xf numFmtId="0" fontId="4" fillId="0" borderId="4" xfId="0" applyFont="1" applyBorder="1"/>
    <xf numFmtId="166" fontId="4" fillId="5" borderId="7" xfId="0" applyNumberFormat="1" applyFont="1" applyFill="1" applyBorder="1"/>
    <xf numFmtId="166" fontId="4" fillId="6" borderId="7" xfId="0" applyNumberFormat="1" applyFont="1" applyFill="1" applyBorder="1"/>
    <xf numFmtId="166" fontId="4" fillId="8" borderId="3" xfId="0" applyNumberFormat="1" applyFont="1" applyFill="1" applyBorder="1" applyAlignment="1">
      <alignment horizontal="right"/>
    </xf>
    <xf numFmtId="166" fontId="4" fillId="9" borderId="7" xfId="0" applyNumberFormat="1" applyFont="1" applyFill="1" applyBorder="1"/>
    <xf numFmtId="166" fontId="4" fillId="7" borderId="3" xfId="0" applyNumberFormat="1" applyFont="1" applyFill="1" applyBorder="1"/>
    <xf numFmtId="166" fontId="4" fillId="2" borderId="7" xfId="0" applyNumberFormat="1" applyFont="1" applyFill="1" applyBorder="1"/>
    <xf numFmtId="40" fontId="4" fillId="4" borderId="7" xfId="0" applyNumberFormat="1" applyFont="1" applyFill="1" applyBorder="1" applyAlignment="1">
      <alignment horizontal="right"/>
    </xf>
    <xf numFmtId="166" fontId="4" fillId="5" borderId="7" xfId="0" applyNumberFormat="1" applyFont="1" applyFill="1" applyBorder="1" applyAlignment="1">
      <alignment horizontal="right"/>
    </xf>
    <xf numFmtId="166" fontId="4" fillId="6" borderId="7" xfId="0" applyNumberFormat="1" applyFont="1" applyFill="1" applyBorder="1" applyAlignment="1">
      <alignment horizontal="right"/>
    </xf>
    <xf numFmtId="40" fontId="4" fillId="14" borderId="6" xfId="0" applyNumberFormat="1" applyFont="1" applyFill="1" applyBorder="1"/>
    <xf numFmtId="40" fontId="15" fillId="11" borderId="12" xfId="0" applyNumberFormat="1" applyFont="1" applyFill="1" applyBorder="1"/>
    <xf numFmtId="40" fontId="15" fillId="11" borderId="0" xfId="0" applyNumberFormat="1" applyFont="1" applyFill="1" applyBorder="1"/>
    <xf numFmtId="40" fontId="15" fillId="12" borderId="12" xfId="0" applyNumberFormat="1" applyFont="1" applyFill="1" applyBorder="1"/>
    <xf numFmtId="40" fontId="15" fillId="12" borderId="0" xfId="0" applyNumberFormat="1" applyFont="1" applyFill="1" applyBorder="1"/>
    <xf numFmtId="40" fontId="4" fillId="11" borderId="12" xfId="0" applyNumberFormat="1" applyFont="1" applyFill="1" applyBorder="1"/>
    <xf numFmtId="40" fontId="4" fillId="11" borderId="0" xfId="0" applyNumberFormat="1" applyFont="1" applyFill="1" applyBorder="1"/>
    <xf numFmtId="40" fontId="4" fillId="12" borderId="12" xfId="0" applyNumberFormat="1" applyFont="1" applyFill="1" applyBorder="1"/>
    <xf numFmtId="40" fontId="4" fillId="12" borderId="0" xfId="0" applyNumberFormat="1" applyFont="1" applyFill="1" applyBorder="1"/>
    <xf numFmtId="164" fontId="4" fillId="14" borderId="14" xfId="0" applyNumberFormat="1" applyFont="1" applyFill="1" applyBorder="1" applyAlignment="1">
      <alignment horizontal="right"/>
    </xf>
    <xf numFmtId="40" fontId="4" fillId="11" borderId="11" xfId="0" applyNumberFormat="1" applyFont="1" applyFill="1" applyBorder="1"/>
    <xf numFmtId="40" fontId="4" fillId="11" borderId="7" xfId="0" applyNumberFormat="1" applyFont="1" applyFill="1" applyBorder="1"/>
    <xf numFmtId="40" fontId="4" fillId="12" borderId="11" xfId="0" applyNumberFormat="1" applyFont="1" applyFill="1" applyBorder="1"/>
    <xf numFmtId="40" fontId="4" fillId="12" borderId="4" xfId="0" applyNumberFormat="1" applyFont="1" applyFill="1" applyBorder="1"/>
    <xf numFmtId="164" fontId="5" fillId="4" borderId="17" xfId="0" applyNumberFormat="1" applyFont="1" applyFill="1" applyBorder="1" applyAlignment="1">
      <alignment horizontal="center" wrapText="1"/>
    </xf>
    <xf numFmtId="164" fontId="11" fillId="4" borderId="7" xfId="0" applyNumberFormat="1" applyFont="1" applyFill="1" applyBorder="1" applyAlignment="1">
      <alignment horizontal="center" wrapText="1"/>
    </xf>
    <xf numFmtId="164" fontId="1" fillId="4" borderId="25" xfId="0" applyNumberFormat="1" applyFont="1" applyFill="1" applyBorder="1"/>
    <xf numFmtId="164" fontId="9" fillId="4" borderId="33" xfId="0" applyNumberFormat="1" applyFont="1" applyFill="1" applyBorder="1"/>
    <xf numFmtId="164" fontId="0" fillId="12" borderId="13" xfId="0" applyNumberFormat="1" applyFill="1" applyBorder="1"/>
    <xf numFmtId="164" fontId="1" fillId="12" borderId="14" xfId="0" applyNumberFormat="1" applyFont="1" applyFill="1" applyBorder="1" applyAlignment="1">
      <alignment horizontal="center" wrapText="1"/>
    </xf>
    <xf numFmtId="164" fontId="5" fillId="12" borderId="15" xfId="0" applyNumberFormat="1" applyFont="1" applyFill="1" applyBorder="1" applyAlignment="1">
      <alignment horizontal="center" wrapText="1"/>
    </xf>
    <xf numFmtId="164" fontId="5" fillId="11" borderId="15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Alignment="1">
      <alignment horizontal="center" wrapText="1"/>
    </xf>
    <xf numFmtId="164" fontId="0" fillId="13" borderId="0" xfId="0" applyNumberFormat="1" applyFill="1"/>
    <xf numFmtId="164" fontId="1" fillId="14" borderId="14" xfId="0" applyNumberFormat="1" applyFont="1" applyFill="1" applyBorder="1"/>
    <xf numFmtId="38" fontId="1" fillId="11" borderId="12" xfId="0" applyNumberFormat="1" applyFont="1" applyFill="1" applyBorder="1"/>
    <xf numFmtId="38" fontId="1" fillId="11" borderId="0" xfId="0" applyNumberFormat="1" applyFont="1" applyFill="1" applyBorder="1"/>
    <xf numFmtId="38" fontId="1" fillId="12" borderId="12" xfId="0" applyNumberFormat="1" applyFont="1" applyFill="1" applyBorder="1"/>
    <xf numFmtId="38" fontId="1" fillId="12" borderId="18" xfId="0" applyNumberFormat="1" applyFont="1" applyFill="1" applyBorder="1"/>
    <xf numFmtId="0" fontId="23" fillId="0" borderId="0" xfId="0" applyFont="1" applyFill="1" applyBorder="1"/>
    <xf numFmtId="164" fontId="9" fillId="0" borderId="10" xfId="0" applyNumberFormat="1" applyFont="1" applyFill="1" applyBorder="1"/>
    <xf numFmtId="10" fontId="8" fillId="14" borderId="9" xfId="0" applyNumberFormat="1" applyFont="1" applyFill="1" applyBorder="1"/>
    <xf numFmtId="10" fontId="8" fillId="14" borderId="10" xfId="0" applyNumberFormat="1" applyFont="1" applyFill="1" applyBorder="1"/>
    <xf numFmtId="10" fontId="8" fillId="14" borderId="8" xfId="0" applyNumberFormat="1" applyFont="1" applyFill="1" applyBorder="1"/>
    <xf numFmtId="10" fontId="4" fillId="3" borderId="0" xfId="0" applyNumberFormat="1" applyFont="1" applyFill="1" applyBorder="1"/>
    <xf numFmtId="10" fontId="4" fillId="3" borderId="7" xfId="0" applyNumberFormat="1" applyFont="1" applyFill="1" applyBorder="1"/>
    <xf numFmtId="10" fontId="8" fillId="14" borderId="1" xfId="0" applyNumberFormat="1" applyFont="1" applyFill="1" applyBorder="1"/>
    <xf numFmtId="10" fontId="8" fillId="14" borderId="3" xfId="0" applyNumberFormat="1" applyFont="1" applyFill="1" applyBorder="1"/>
    <xf numFmtId="10" fontId="8" fillId="4" borderId="5" xfId="0" applyNumberFormat="1" applyFont="1" applyFill="1" applyBorder="1"/>
    <xf numFmtId="10" fontId="8" fillId="14" borderId="5" xfId="0" applyNumberFormat="1" applyFont="1" applyFill="1" applyBorder="1"/>
    <xf numFmtId="10" fontId="8" fillId="8" borderId="5" xfId="0" applyNumberFormat="1" applyFont="1" applyFill="1" applyBorder="1"/>
    <xf numFmtId="10" fontId="8" fillId="8" borderId="19" xfId="0" applyNumberFormat="1" applyFont="1" applyFill="1" applyBorder="1"/>
    <xf numFmtId="10" fontId="8" fillId="4" borderId="1" xfId="0" applyNumberFormat="1" applyFont="1" applyFill="1" applyBorder="1"/>
    <xf numFmtId="10" fontId="8" fillId="4" borderId="0" xfId="0" applyNumberFormat="1" applyFont="1" applyFill="1" applyBorder="1"/>
    <xf numFmtId="10" fontId="8" fillId="8" borderId="1" xfId="0" applyNumberFormat="1" applyFont="1" applyFill="1" applyBorder="1"/>
    <xf numFmtId="10" fontId="8" fillId="8" borderId="2" xfId="0" applyNumberFormat="1" applyFont="1" applyFill="1" applyBorder="1"/>
    <xf numFmtId="10" fontId="8" fillId="4" borderId="3" xfId="0" applyNumberFormat="1" applyFont="1" applyFill="1" applyBorder="1"/>
    <xf numFmtId="10" fontId="8" fillId="4" borderId="7" xfId="0" applyNumberFormat="1" applyFont="1" applyFill="1" applyBorder="1"/>
    <xf numFmtId="10" fontId="8" fillId="8" borderId="3" xfId="0" applyNumberFormat="1" applyFont="1" applyFill="1" applyBorder="1"/>
    <xf numFmtId="10" fontId="8" fillId="8" borderId="4" xfId="0" applyNumberFormat="1" applyFont="1" applyFill="1" applyBorder="1"/>
    <xf numFmtId="10" fontId="4" fillId="3" borderId="18" xfId="0" applyNumberFormat="1" applyFont="1" applyFill="1" applyBorder="1"/>
    <xf numFmtId="10" fontId="4" fillId="4" borderId="18" xfId="0" applyNumberFormat="1" applyFont="1" applyFill="1" applyBorder="1"/>
    <xf numFmtId="10" fontId="4" fillId="4" borderId="5" xfId="0" applyNumberFormat="1" applyFont="1" applyFill="1" applyBorder="1"/>
    <xf numFmtId="10" fontId="4" fillId="4" borderId="0" xfId="0" applyNumberFormat="1" applyFont="1" applyFill="1" applyBorder="1"/>
    <xf numFmtId="10" fontId="4" fillId="4" borderId="1" xfId="0" applyNumberFormat="1" applyFont="1" applyFill="1" applyBorder="1"/>
    <xf numFmtId="10" fontId="4" fillId="4" borderId="7" xfId="0" applyNumberFormat="1" applyFont="1" applyFill="1" applyBorder="1"/>
    <xf numFmtId="10" fontId="4" fillId="4" borderId="3" xfId="0" applyNumberFormat="1" applyFont="1" applyFill="1" applyBorder="1"/>
    <xf numFmtId="166" fontId="4" fillId="14" borderId="8" xfId="0" applyNumberFormat="1" applyFont="1" applyFill="1" applyBorder="1"/>
    <xf numFmtId="40" fontId="4" fillId="5" borderId="7" xfId="0" applyNumberFormat="1" applyFont="1" applyFill="1" applyBorder="1"/>
    <xf numFmtId="40" fontId="4" fillId="6" borderId="7" xfId="0" applyNumberFormat="1" applyFont="1" applyFill="1" applyBorder="1"/>
    <xf numFmtId="40" fontId="4" fillId="8" borderId="3" xfId="0" applyNumberFormat="1" applyFont="1" applyFill="1" applyBorder="1" applyAlignment="1">
      <alignment horizontal="right"/>
    </xf>
    <xf numFmtId="40" fontId="4" fillId="9" borderId="7" xfId="0" applyNumberFormat="1" applyFont="1" applyFill="1" applyBorder="1"/>
    <xf numFmtId="40" fontId="4" fillId="7" borderId="3" xfId="0" applyNumberFormat="1" applyFont="1" applyFill="1" applyBorder="1"/>
    <xf numFmtId="40" fontId="4" fillId="2" borderId="7" xfId="0" applyNumberFormat="1" applyFont="1" applyFill="1" applyBorder="1"/>
    <xf numFmtId="0" fontId="6" fillId="11" borderId="21" xfId="0" applyFont="1" applyFill="1" applyBorder="1" applyAlignment="1">
      <alignment horizontal="center" wrapText="1"/>
    </xf>
    <xf numFmtId="0" fontId="6" fillId="11" borderId="19" xfId="0" applyFont="1" applyFill="1" applyBorder="1" applyAlignment="1">
      <alignment horizontal="center" wrapText="1"/>
    </xf>
    <xf numFmtId="0" fontId="6" fillId="12" borderId="12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21" xfId="0" applyFont="1" applyFill="1" applyBorder="1" applyAlignment="1">
      <alignment horizontal="center" wrapText="1"/>
    </xf>
    <xf numFmtId="0" fontId="6" fillId="12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tabSelected="1" zoomScale="90" zoomScaleNormal="90" workbookViewId="0">
      <selection activeCell="B109" sqref="B109"/>
    </sheetView>
  </sheetViews>
  <sheetFormatPr defaultRowHeight="13.2"/>
  <cols>
    <col min="1" max="1" width="50.6640625" customWidth="1"/>
    <col min="2" max="2" width="12.6640625" customWidth="1"/>
    <col min="3" max="4" width="10.6640625" customWidth="1"/>
    <col min="5" max="5" width="10.6640625" style="300" customWidth="1"/>
    <col min="6" max="7" width="10.6640625" customWidth="1"/>
    <col min="8" max="9" width="10.77734375" customWidth="1"/>
    <col min="10" max="10" width="12.77734375" customWidth="1"/>
    <col min="11" max="22" width="10.77734375" customWidth="1"/>
  </cols>
  <sheetData>
    <row r="1" spans="1:16" ht="21">
      <c r="A1" s="4" t="s">
        <v>165</v>
      </c>
    </row>
    <row r="3" spans="1:16" ht="15.6">
      <c r="A3" s="2" t="s">
        <v>317</v>
      </c>
    </row>
    <row r="4" spans="1:16">
      <c r="A4" s="21"/>
      <c r="B4" s="21"/>
      <c r="C4" s="21"/>
      <c r="D4" s="21"/>
      <c r="E4" s="30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" ht="60" customHeight="1">
      <c r="A5" s="347" t="s">
        <v>89</v>
      </c>
      <c r="B5" s="348" t="s">
        <v>319</v>
      </c>
      <c r="C5" s="349" t="s">
        <v>77</v>
      </c>
      <c r="D5" s="350" t="s">
        <v>78</v>
      </c>
      <c r="E5" s="829" t="s">
        <v>79</v>
      </c>
      <c r="F5" s="351" t="s">
        <v>80</v>
      </c>
      <c r="G5" s="351" t="s">
        <v>81</v>
      </c>
      <c r="H5" s="352" t="s">
        <v>82</v>
      </c>
      <c r="I5" s="352" t="s">
        <v>83</v>
      </c>
      <c r="J5" s="353" t="s">
        <v>329</v>
      </c>
      <c r="K5" s="354" t="s">
        <v>330</v>
      </c>
      <c r="L5" s="354" t="s">
        <v>331</v>
      </c>
      <c r="M5" s="355" t="s">
        <v>70</v>
      </c>
      <c r="N5" s="356" t="s">
        <v>316</v>
      </c>
      <c r="O5" s="357" t="s">
        <v>320</v>
      </c>
      <c r="P5" s="358" t="s">
        <v>2</v>
      </c>
    </row>
    <row r="6" spans="1:16" s="180" customFormat="1" ht="16.2" customHeight="1">
      <c r="A6" s="168"/>
      <c r="B6" s="169" t="s">
        <v>9</v>
      </c>
      <c r="C6" s="170" t="s">
        <v>9</v>
      </c>
      <c r="D6" s="171" t="s">
        <v>9</v>
      </c>
      <c r="E6" s="830" t="s">
        <v>1</v>
      </c>
      <c r="F6" s="172" t="s">
        <v>9</v>
      </c>
      <c r="G6" s="172" t="s">
        <v>9</v>
      </c>
      <c r="H6" s="173" t="s">
        <v>9</v>
      </c>
      <c r="I6" s="173" t="s">
        <v>9</v>
      </c>
      <c r="J6" s="174" t="s">
        <v>9</v>
      </c>
      <c r="K6" s="175" t="s">
        <v>9</v>
      </c>
      <c r="L6" s="175" t="s">
        <v>1</v>
      </c>
      <c r="M6" s="176" t="s">
        <v>9</v>
      </c>
      <c r="N6" s="177" t="s">
        <v>9</v>
      </c>
      <c r="O6" s="178" t="s">
        <v>1</v>
      </c>
      <c r="P6" s="179"/>
    </row>
    <row r="7" spans="1:16" s="3" customFormat="1" ht="19.95" customHeight="1">
      <c r="A7" s="98" t="s">
        <v>166</v>
      </c>
      <c r="B7" s="721">
        <v>14577.502</v>
      </c>
      <c r="C7" s="722" t="s">
        <v>86</v>
      </c>
      <c r="D7" s="723" t="e">
        <f t="shared" ref="D7:D23" si="0">B7-C7</f>
        <v>#VALUE!</v>
      </c>
      <c r="E7" s="106" t="e">
        <f t="shared" ref="E7:E14" si="1">B7/C7</f>
        <v>#VALUE!</v>
      </c>
      <c r="F7" s="724" t="s">
        <v>86</v>
      </c>
      <c r="G7" s="724" t="e">
        <f t="shared" ref="G7:G14" si="2">B7-F7</f>
        <v>#VALUE!</v>
      </c>
      <c r="H7" s="725" t="s">
        <v>86</v>
      </c>
      <c r="I7" s="725" t="e">
        <f t="shared" ref="I7:I14" si="3">B7-H7</f>
        <v>#VALUE!</v>
      </c>
      <c r="J7" s="726">
        <v>14577.502</v>
      </c>
      <c r="K7" s="727">
        <f t="shared" ref="K7:K14" si="4">B7-J7</f>
        <v>0</v>
      </c>
      <c r="L7" s="728">
        <f t="shared" ref="L7:L14" si="5">B7/J7</f>
        <v>1</v>
      </c>
      <c r="M7" s="729">
        <v>15148.038</v>
      </c>
      <c r="N7" s="730">
        <f t="shared" ref="N7:N14" si="6">B7-M7</f>
        <v>-570.53600000000006</v>
      </c>
      <c r="O7" s="731">
        <f t="shared" ref="O7:O14" si="7">B7/M7</f>
        <v>0.96233598040881596</v>
      </c>
      <c r="P7" s="732" t="s">
        <v>15</v>
      </c>
    </row>
    <row r="8" spans="1:16" s="317" customFormat="1" ht="19.95" customHeight="1">
      <c r="A8" s="335" t="s">
        <v>167</v>
      </c>
      <c r="B8" s="315">
        <v>83.119</v>
      </c>
      <c r="C8" s="640" t="s">
        <v>86</v>
      </c>
      <c r="D8" s="316" t="e">
        <f t="shared" si="0"/>
        <v>#VALUE!</v>
      </c>
      <c r="E8" s="284" t="e">
        <f t="shared" si="1"/>
        <v>#VALUE!</v>
      </c>
      <c r="F8" s="310" t="s">
        <v>86</v>
      </c>
      <c r="G8" s="310" t="e">
        <f t="shared" si="2"/>
        <v>#VALUE!</v>
      </c>
      <c r="H8" s="311" t="s">
        <v>86</v>
      </c>
      <c r="I8" s="311" t="e">
        <f t="shared" si="3"/>
        <v>#VALUE!</v>
      </c>
      <c r="J8" s="628">
        <v>83.119</v>
      </c>
      <c r="K8" s="337">
        <f t="shared" si="4"/>
        <v>0</v>
      </c>
      <c r="L8" s="285">
        <f t="shared" si="5"/>
        <v>1</v>
      </c>
      <c r="M8" s="338">
        <v>86.748000000000005</v>
      </c>
      <c r="N8" s="339">
        <f t="shared" si="6"/>
        <v>-3.6290000000000049</v>
      </c>
      <c r="O8" s="340">
        <f t="shared" si="7"/>
        <v>0.95816618250564844</v>
      </c>
      <c r="P8" s="31" t="s">
        <v>72</v>
      </c>
    </row>
    <row r="9" spans="1:16" s="304" customFormat="1" ht="19.95" customHeight="1">
      <c r="A9" s="336" t="s">
        <v>168</v>
      </c>
      <c r="B9" s="305">
        <v>175.4</v>
      </c>
      <c r="C9" s="542" t="s">
        <v>86</v>
      </c>
      <c r="D9" s="306" t="e">
        <f t="shared" si="0"/>
        <v>#VALUE!</v>
      </c>
      <c r="E9" s="831" t="e">
        <f t="shared" si="1"/>
        <v>#VALUE!</v>
      </c>
      <c r="F9" s="307" t="s">
        <v>86</v>
      </c>
      <c r="G9" s="307" t="e">
        <f t="shared" si="2"/>
        <v>#VALUE!</v>
      </c>
      <c r="H9" s="308" t="s">
        <v>86</v>
      </c>
      <c r="I9" s="308" t="e">
        <f t="shared" si="3"/>
        <v>#VALUE!</v>
      </c>
      <c r="J9" s="629">
        <v>175.4</v>
      </c>
      <c r="K9" s="341">
        <f t="shared" si="4"/>
        <v>0</v>
      </c>
      <c r="L9" s="286">
        <f t="shared" si="5"/>
        <v>1</v>
      </c>
      <c r="M9" s="342">
        <v>174.6</v>
      </c>
      <c r="N9" s="343">
        <f t="shared" si="6"/>
        <v>0.80000000000001137</v>
      </c>
      <c r="O9" s="344">
        <f t="shared" si="7"/>
        <v>1.004581901489118</v>
      </c>
      <c r="P9" s="226" t="s">
        <v>15</v>
      </c>
    </row>
    <row r="10" spans="1:16" s="3" customFormat="1" ht="19.95" customHeight="1">
      <c r="A10" s="98" t="s">
        <v>169</v>
      </c>
      <c r="B10" s="721">
        <v>4425.2790000000005</v>
      </c>
      <c r="C10" s="722" t="s">
        <v>86</v>
      </c>
      <c r="D10" s="723" t="e">
        <f t="shared" si="0"/>
        <v>#VALUE!</v>
      </c>
      <c r="E10" s="106" t="e">
        <f t="shared" si="1"/>
        <v>#VALUE!</v>
      </c>
      <c r="F10" s="724" t="s">
        <v>86</v>
      </c>
      <c r="G10" s="724" t="e">
        <f t="shared" si="2"/>
        <v>#VALUE!</v>
      </c>
      <c r="H10" s="725" t="s">
        <v>86</v>
      </c>
      <c r="I10" s="725" t="e">
        <f t="shared" si="3"/>
        <v>#VALUE!</v>
      </c>
      <c r="J10" s="726">
        <v>4425.2790000000005</v>
      </c>
      <c r="K10" s="727">
        <f t="shared" si="4"/>
        <v>0</v>
      </c>
      <c r="L10" s="728">
        <f t="shared" si="5"/>
        <v>1</v>
      </c>
      <c r="M10" s="729">
        <v>4296.0860000000002</v>
      </c>
      <c r="N10" s="730">
        <f t="shared" si="6"/>
        <v>129.19300000000021</v>
      </c>
      <c r="O10" s="731">
        <f t="shared" si="7"/>
        <v>1.0300722564678642</v>
      </c>
      <c r="P10" s="732" t="s">
        <v>15</v>
      </c>
    </row>
    <row r="11" spans="1:16" s="317" customFormat="1" ht="19.95" customHeight="1">
      <c r="A11" s="335" t="s">
        <v>170</v>
      </c>
      <c r="B11" s="315">
        <v>89.471000000000004</v>
      </c>
      <c r="C11" s="640" t="s">
        <v>86</v>
      </c>
      <c r="D11" s="316" t="e">
        <f t="shared" si="0"/>
        <v>#VALUE!</v>
      </c>
      <c r="E11" s="284" t="e">
        <f t="shared" si="1"/>
        <v>#VALUE!</v>
      </c>
      <c r="F11" s="310" t="s">
        <v>86</v>
      </c>
      <c r="G11" s="310" t="e">
        <f t="shared" si="2"/>
        <v>#VALUE!</v>
      </c>
      <c r="H11" s="311" t="s">
        <v>86</v>
      </c>
      <c r="I11" s="311" t="e">
        <f t="shared" si="3"/>
        <v>#VALUE!</v>
      </c>
      <c r="J11" s="628">
        <v>89.471000000000004</v>
      </c>
      <c r="K11" s="337">
        <f t="shared" si="4"/>
        <v>0</v>
      </c>
      <c r="L11" s="285">
        <f t="shared" si="5"/>
        <v>1</v>
      </c>
      <c r="M11" s="338">
        <v>82.695999999999998</v>
      </c>
      <c r="N11" s="339">
        <f t="shared" si="6"/>
        <v>6.7750000000000057</v>
      </c>
      <c r="O11" s="340">
        <f t="shared" si="7"/>
        <v>1.0819265744413273</v>
      </c>
      <c r="P11" s="31" t="s">
        <v>72</v>
      </c>
    </row>
    <row r="12" spans="1:16" s="304" customFormat="1" ht="19.95" customHeight="1">
      <c r="A12" s="336" t="s">
        <v>171</v>
      </c>
      <c r="B12" s="305">
        <v>49.5</v>
      </c>
      <c r="C12" s="542" t="s">
        <v>86</v>
      </c>
      <c r="D12" s="306" t="e">
        <f t="shared" si="0"/>
        <v>#VALUE!</v>
      </c>
      <c r="E12" s="831" t="e">
        <f t="shared" si="1"/>
        <v>#VALUE!</v>
      </c>
      <c r="F12" s="307" t="s">
        <v>86</v>
      </c>
      <c r="G12" s="307" t="e">
        <f t="shared" si="2"/>
        <v>#VALUE!</v>
      </c>
      <c r="H12" s="308" t="s">
        <v>86</v>
      </c>
      <c r="I12" s="308" t="e">
        <f t="shared" si="3"/>
        <v>#VALUE!</v>
      </c>
      <c r="J12" s="629">
        <v>49.5</v>
      </c>
      <c r="K12" s="341">
        <f t="shared" si="4"/>
        <v>0</v>
      </c>
      <c r="L12" s="286">
        <f t="shared" si="5"/>
        <v>1</v>
      </c>
      <c r="M12" s="342">
        <v>52</v>
      </c>
      <c r="N12" s="343">
        <f t="shared" si="6"/>
        <v>-2.5</v>
      </c>
      <c r="O12" s="344">
        <f t="shared" si="7"/>
        <v>0.95192307692307687</v>
      </c>
      <c r="P12" s="226" t="s">
        <v>15</v>
      </c>
    </row>
    <row r="13" spans="1:16" s="3" customFormat="1" ht="19.95" customHeight="1">
      <c r="A13" s="733" t="s">
        <v>172</v>
      </c>
      <c r="B13" s="734">
        <v>1740.5820000000001</v>
      </c>
      <c r="C13" s="735" t="s">
        <v>86</v>
      </c>
      <c r="D13" s="736" t="e">
        <f t="shared" si="0"/>
        <v>#VALUE!</v>
      </c>
      <c r="E13" s="737" t="e">
        <f t="shared" si="1"/>
        <v>#VALUE!</v>
      </c>
      <c r="F13" s="738" t="s">
        <v>86</v>
      </c>
      <c r="G13" s="739" t="e">
        <f t="shared" si="2"/>
        <v>#VALUE!</v>
      </c>
      <c r="H13" s="740" t="s">
        <v>86</v>
      </c>
      <c r="I13" s="741" t="e">
        <f t="shared" si="3"/>
        <v>#VALUE!</v>
      </c>
      <c r="J13" s="742">
        <v>1740.5820000000001</v>
      </c>
      <c r="K13" s="743">
        <f t="shared" si="4"/>
        <v>0</v>
      </c>
      <c r="L13" s="744">
        <f t="shared" si="5"/>
        <v>1</v>
      </c>
      <c r="M13" s="745">
        <v>2308.723</v>
      </c>
      <c r="N13" s="746">
        <f t="shared" si="6"/>
        <v>-568.14099999999985</v>
      </c>
      <c r="O13" s="747">
        <f t="shared" si="7"/>
        <v>0.7539154762178053</v>
      </c>
      <c r="P13" s="748" t="s">
        <v>149</v>
      </c>
    </row>
    <row r="14" spans="1:16" s="318" customFormat="1" ht="19.95" customHeight="1">
      <c r="A14" s="318" t="s">
        <v>173</v>
      </c>
      <c r="B14" s="319">
        <v>1269.4369999999999</v>
      </c>
      <c r="C14" s="540" t="s">
        <v>86</v>
      </c>
      <c r="D14" s="320" t="e">
        <f t="shared" si="0"/>
        <v>#VALUE!</v>
      </c>
      <c r="E14" s="321" t="e">
        <f t="shared" si="1"/>
        <v>#VALUE!</v>
      </c>
      <c r="F14" s="545" t="s">
        <v>86</v>
      </c>
      <c r="G14" s="322" t="e">
        <f t="shared" si="2"/>
        <v>#VALUE!</v>
      </c>
      <c r="H14" s="547" t="s">
        <v>86</v>
      </c>
      <c r="I14" s="323" t="e">
        <f t="shared" si="3"/>
        <v>#VALUE!</v>
      </c>
      <c r="J14" s="630">
        <v>1269.5820000000001</v>
      </c>
      <c r="K14" s="324">
        <f t="shared" si="4"/>
        <v>-0.14500000000020918</v>
      </c>
      <c r="L14" s="325">
        <f t="shared" si="5"/>
        <v>0.9998857891810059</v>
      </c>
      <c r="M14" s="199">
        <v>1672.5820000000001</v>
      </c>
      <c r="N14" s="326">
        <f t="shared" si="6"/>
        <v>-403.14500000000021</v>
      </c>
      <c r="O14" s="327">
        <f t="shared" si="7"/>
        <v>0.75896846910943672</v>
      </c>
      <c r="P14" s="200" t="s">
        <v>15</v>
      </c>
    </row>
    <row r="15" spans="1:16" s="318" customFormat="1" ht="19.95" customHeight="1">
      <c r="A15" s="749" t="s">
        <v>174</v>
      </c>
      <c r="B15" s="750">
        <v>750</v>
      </c>
      <c r="C15" s="751" t="s">
        <v>86</v>
      </c>
      <c r="D15" s="752" t="e">
        <f t="shared" si="0"/>
        <v>#VALUE!</v>
      </c>
      <c r="E15" s="753" t="e">
        <f t="shared" ref="E15:E20" si="8">B15/C15</f>
        <v>#VALUE!</v>
      </c>
      <c r="F15" s="754" t="s">
        <v>86</v>
      </c>
      <c r="G15" s="755" t="e">
        <f t="shared" ref="G15:G20" si="9">B15-F15</f>
        <v>#VALUE!</v>
      </c>
      <c r="H15" s="756" t="s">
        <v>86</v>
      </c>
      <c r="I15" s="757" t="e">
        <f t="shared" ref="I15:I20" si="10">B15-H15</f>
        <v>#VALUE!</v>
      </c>
      <c r="J15" s="758">
        <v>750</v>
      </c>
      <c r="K15" s="759">
        <f t="shared" ref="K15:K20" si="11">B15-J15</f>
        <v>0</v>
      </c>
      <c r="L15" s="760">
        <f t="shared" ref="L15:L20" si="12">B15/J15</f>
        <v>1</v>
      </c>
      <c r="M15" s="761">
        <v>1082</v>
      </c>
      <c r="N15" s="762">
        <f t="shared" ref="N15:N20" si="13">B15-M15</f>
        <v>-332</v>
      </c>
      <c r="O15" s="763">
        <f t="shared" ref="O15:O20" si="14">B15/M15</f>
        <v>0.69316081330868762</v>
      </c>
      <c r="P15" s="764" t="s">
        <v>15</v>
      </c>
    </row>
    <row r="16" spans="1:16" s="318" customFormat="1" ht="19.95" customHeight="1">
      <c r="A16" s="318" t="s">
        <v>175</v>
      </c>
      <c r="B16" s="319">
        <v>292</v>
      </c>
      <c r="C16" s="540" t="s">
        <v>86</v>
      </c>
      <c r="D16" s="320" t="e">
        <f t="shared" si="0"/>
        <v>#VALUE!</v>
      </c>
      <c r="E16" s="321" t="e">
        <f>B16/C16</f>
        <v>#VALUE!</v>
      </c>
      <c r="F16" s="545" t="s">
        <v>86</v>
      </c>
      <c r="G16" s="322" t="e">
        <f>B16-F16</f>
        <v>#VALUE!</v>
      </c>
      <c r="H16" s="547" t="s">
        <v>86</v>
      </c>
      <c r="I16" s="323" t="e">
        <f>B16-H16</f>
        <v>#VALUE!</v>
      </c>
      <c r="J16" s="630">
        <v>292</v>
      </c>
      <c r="K16" s="324">
        <f>B16-J16</f>
        <v>0</v>
      </c>
      <c r="L16" s="325">
        <f>B16/J16</f>
        <v>1</v>
      </c>
      <c r="M16" s="199">
        <v>345</v>
      </c>
      <c r="N16" s="326">
        <f>B16-M16</f>
        <v>-53</v>
      </c>
      <c r="O16" s="327">
        <f>B16/M16</f>
        <v>0.84637681159420286</v>
      </c>
      <c r="P16" s="200" t="s">
        <v>15</v>
      </c>
    </row>
    <row r="17" spans="1:16" s="318" customFormat="1" ht="19.95" customHeight="1">
      <c r="A17" s="318" t="s">
        <v>176</v>
      </c>
      <c r="B17" s="319">
        <v>258</v>
      </c>
      <c r="C17" s="540" t="s">
        <v>86</v>
      </c>
      <c r="D17" s="320" t="e">
        <f t="shared" si="0"/>
        <v>#VALUE!</v>
      </c>
      <c r="E17" s="321" t="e">
        <f>B17/C17</f>
        <v>#VALUE!</v>
      </c>
      <c r="F17" s="545" t="s">
        <v>86</v>
      </c>
      <c r="G17" s="322" t="e">
        <f>B17-F17</f>
        <v>#VALUE!</v>
      </c>
      <c r="H17" s="547" t="s">
        <v>86</v>
      </c>
      <c r="I17" s="323" t="e">
        <f>B17-H17</f>
        <v>#VALUE!</v>
      </c>
      <c r="J17" s="630">
        <v>258</v>
      </c>
      <c r="K17" s="324">
        <f>B17-J17</f>
        <v>0</v>
      </c>
      <c r="L17" s="325">
        <f>B17/J17</f>
        <v>1</v>
      </c>
      <c r="M17" s="199">
        <v>286</v>
      </c>
      <c r="N17" s="326">
        <f>B17-M17</f>
        <v>-28</v>
      </c>
      <c r="O17" s="327">
        <f>B17/M17</f>
        <v>0.90209790209790208</v>
      </c>
      <c r="P17" s="200" t="s">
        <v>15</v>
      </c>
    </row>
    <row r="18" spans="1:16" s="318" customFormat="1" ht="19.95" customHeight="1">
      <c r="A18" s="318" t="s">
        <v>177</v>
      </c>
      <c r="B18" s="319">
        <v>416.23599999999999</v>
      </c>
      <c r="C18" s="540" t="s">
        <v>86</v>
      </c>
      <c r="D18" s="320" t="e">
        <f t="shared" si="0"/>
        <v>#VALUE!</v>
      </c>
      <c r="E18" s="321" t="e">
        <f t="shared" si="8"/>
        <v>#VALUE!</v>
      </c>
      <c r="F18" s="545" t="s">
        <v>86</v>
      </c>
      <c r="G18" s="322" t="e">
        <f t="shared" si="9"/>
        <v>#VALUE!</v>
      </c>
      <c r="H18" s="547" t="s">
        <v>86</v>
      </c>
      <c r="I18" s="323" t="e">
        <f t="shared" si="10"/>
        <v>#VALUE!</v>
      </c>
      <c r="J18" s="630">
        <v>416.23599999999999</v>
      </c>
      <c r="K18" s="324">
        <f t="shared" si="11"/>
        <v>0</v>
      </c>
      <c r="L18" s="325">
        <f t="shared" si="12"/>
        <v>1</v>
      </c>
      <c r="M18" s="199">
        <v>532.22699999999998</v>
      </c>
      <c r="N18" s="326">
        <f t="shared" si="13"/>
        <v>-115.99099999999999</v>
      </c>
      <c r="O18" s="327">
        <f t="shared" si="14"/>
        <v>0.78206479566049825</v>
      </c>
      <c r="P18" s="200" t="s">
        <v>72</v>
      </c>
    </row>
    <row r="19" spans="1:16" s="318" customFormat="1" ht="19.95" customHeight="1">
      <c r="A19" s="318" t="s">
        <v>178</v>
      </c>
      <c r="B19" s="319">
        <v>385</v>
      </c>
      <c r="C19" s="540" t="s">
        <v>86</v>
      </c>
      <c r="D19" s="320" t="e">
        <f t="shared" si="0"/>
        <v>#VALUE!</v>
      </c>
      <c r="E19" s="321" t="e">
        <f>B19/C19</f>
        <v>#VALUE!</v>
      </c>
      <c r="F19" s="545" t="s">
        <v>86</v>
      </c>
      <c r="G19" s="322" t="e">
        <f>B19-F19</f>
        <v>#VALUE!</v>
      </c>
      <c r="H19" s="547" t="s">
        <v>86</v>
      </c>
      <c r="I19" s="323" t="e">
        <f>B19-H19</f>
        <v>#VALUE!</v>
      </c>
      <c r="J19" s="630">
        <v>385</v>
      </c>
      <c r="K19" s="324">
        <f>B19-J19</f>
        <v>0</v>
      </c>
      <c r="L19" s="325">
        <f>B19/J19</f>
        <v>1</v>
      </c>
      <c r="M19" s="199">
        <v>491</v>
      </c>
      <c r="N19" s="326">
        <f>B19-M19</f>
        <v>-106</v>
      </c>
      <c r="O19" s="327">
        <f>B19/M19</f>
        <v>0.78411405295315684</v>
      </c>
      <c r="P19" s="31" t="s">
        <v>72</v>
      </c>
    </row>
    <row r="20" spans="1:16" s="198" customFormat="1" ht="19.95" customHeight="1">
      <c r="A20" s="205" t="s">
        <v>179</v>
      </c>
      <c r="B20" s="319">
        <v>54.908999999999999</v>
      </c>
      <c r="C20" s="541" t="s">
        <v>86</v>
      </c>
      <c r="D20" s="206" t="e">
        <f t="shared" si="0"/>
        <v>#VALUE!</v>
      </c>
      <c r="E20" s="207" t="e">
        <f t="shared" si="8"/>
        <v>#VALUE!</v>
      </c>
      <c r="F20" s="546" t="s">
        <v>86</v>
      </c>
      <c r="G20" s="208" t="e">
        <f t="shared" si="9"/>
        <v>#VALUE!</v>
      </c>
      <c r="H20" s="548" t="s">
        <v>86</v>
      </c>
      <c r="I20" s="209" t="e">
        <f t="shared" si="10"/>
        <v>#VALUE!</v>
      </c>
      <c r="J20" s="630">
        <v>54.908999999999999</v>
      </c>
      <c r="K20" s="210">
        <f t="shared" si="11"/>
        <v>0</v>
      </c>
      <c r="L20" s="211">
        <f t="shared" si="12"/>
        <v>1</v>
      </c>
      <c r="M20" s="199">
        <v>103.914</v>
      </c>
      <c r="N20" s="212">
        <f t="shared" si="13"/>
        <v>-49.005000000000003</v>
      </c>
      <c r="O20" s="213">
        <f t="shared" si="14"/>
        <v>0.52840810670362026</v>
      </c>
      <c r="P20" s="214" t="s">
        <v>72</v>
      </c>
    </row>
    <row r="21" spans="1:16" s="215" customFormat="1" ht="19.95" customHeight="1">
      <c r="A21" s="765" t="s">
        <v>180</v>
      </c>
      <c r="B21" s="766">
        <v>355.63299999999998</v>
      </c>
      <c r="C21" s="767" t="s">
        <v>86</v>
      </c>
      <c r="D21" s="768" t="e">
        <f t="shared" si="0"/>
        <v>#VALUE!</v>
      </c>
      <c r="E21" s="769" t="e">
        <f>B21/C21</f>
        <v>#VALUE!</v>
      </c>
      <c r="F21" s="770" t="s">
        <v>86</v>
      </c>
      <c r="G21" s="771" t="e">
        <f>B21-F21</f>
        <v>#VALUE!</v>
      </c>
      <c r="H21" s="772" t="s">
        <v>86</v>
      </c>
      <c r="I21" s="773" t="e">
        <f>B21-H21</f>
        <v>#VALUE!</v>
      </c>
      <c r="J21" s="774">
        <v>355.63299999999998</v>
      </c>
      <c r="K21" s="775">
        <f>B21-J21</f>
        <v>0</v>
      </c>
      <c r="L21" s="776">
        <f>B21/J21</f>
        <v>1</v>
      </c>
      <c r="M21" s="777">
        <v>480.26100000000002</v>
      </c>
      <c r="N21" s="778">
        <f>B21-M21</f>
        <v>-124.62800000000004</v>
      </c>
      <c r="O21" s="779">
        <f>B21/M21</f>
        <v>0.74049943676459251</v>
      </c>
      <c r="P21" s="780" t="s">
        <v>15</v>
      </c>
    </row>
    <row r="22" spans="1:16" s="309" customFormat="1" ht="19.95" customHeight="1">
      <c r="A22" s="335" t="s">
        <v>181</v>
      </c>
      <c r="B22" s="683">
        <v>5.0490000000000004</v>
      </c>
      <c r="C22" s="684" t="s">
        <v>86</v>
      </c>
      <c r="D22" s="685" t="e">
        <f t="shared" si="0"/>
        <v>#VALUE!</v>
      </c>
      <c r="E22" s="832" t="e">
        <f>B22/C22</f>
        <v>#VALUE!</v>
      </c>
      <c r="F22" s="686" t="s">
        <v>86</v>
      </c>
      <c r="G22" s="687" t="e">
        <f>B22-F22</f>
        <v>#VALUE!</v>
      </c>
      <c r="H22" s="688" t="s">
        <v>86</v>
      </c>
      <c r="I22" s="689" t="e">
        <f>B22-H22</f>
        <v>#VALUE!</v>
      </c>
      <c r="J22" s="690">
        <v>5.0490000000000004</v>
      </c>
      <c r="K22" s="691">
        <f>B22-J22</f>
        <v>0</v>
      </c>
      <c r="L22" s="692">
        <f>B22/J22</f>
        <v>1</v>
      </c>
      <c r="M22" s="693">
        <v>6.1630000000000003</v>
      </c>
      <c r="N22" s="694">
        <f>B22-M22</f>
        <v>-1.1139999999999999</v>
      </c>
      <c r="O22" s="695">
        <f>B22/M22</f>
        <v>0.81924387473632976</v>
      </c>
      <c r="P22" s="696" t="s">
        <v>72</v>
      </c>
    </row>
    <row r="23" spans="1:16" s="304" customFormat="1" ht="19.95" customHeight="1">
      <c r="A23" s="336" t="s">
        <v>182</v>
      </c>
      <c r="B23" s="305">
        <v>70.400000000000006</v>
      </c>
      <c r="C23" s="542" t="s">
        <v>86</v>
      </c>
      <c r="D23" s="306" t="e">
        <f t="shared" si="0"/>
        <v>#VALUE!</v>
      </c>
      <c r="E23" s="831" t="e">
        <f>B23/C23</f>
        <v>#VALUE!</v>
      </c>
      <c r="F23" s="549" t="s">
        <v>86</v>
      </c>
      <c r="G23" s="307" t="e">
        <f>B23-F23</f>
        <v>#VALUE!</v>
      </c>
      <c r="H23" s="552" t="s">
        <v>86</v>
      </c>
      <c r="I23" s="308" t="e">
        <f>B23-H23</f>
        <v>#VALUE!</v>
      </c>
      <c r="J23" s="629">
        <v>70.400000000000006</v>
      </c>
      <c r="K23" s="341">
        <f>B23-J23</f>
        <v>0</v>
      </c>
      <c r="L23" s="286">
        <f>B23/J23</f>
        <v>1</v>
      </c>
      <c r="M23" s="342">
        <v>77.900000000000006</v>
      </c>
      <c r="N23" s="343">
        <f>B23-M23</f>
        <v>-7.5</v>
      </c>
      <c r="O23" s="344">
        <f>B23/M23</f>
        <v>0.90372272143774068</v>
      </c>
      <c r="P23" s="226" t="s">
        <v>72</v>
      </c>
    </row>
    <row r="24" spans="1:16" s="3" customFormat="1" ht="16.2" customHeight="1">
      <c r="A24" s="345"/>
      <c r="B24" s="20" t="s">
        <v>71</v>
      </c>
      <c r="C24" s="27" t="s">
        <v>71</v>
      </c>
      <c r="D24" s="6" t="s">
        <v>71</v>
      </c>
      <c r="E24" s="303" t="s">
        <v>1</v>
      </c>
      <c r="F24" s="8" t="s">
        <v>71</v>
      </c>
      <c r="G24" s="8" t="s">
        <v>71</v>
      </c>
      <c r="H24" s="9" t="s">
        <v>71</v>
      </c>
      <c r="I24" s="9" t="s">
        <v>71</v>
      </c>
      <c r="J24" s="16" t="s">
        <v>71</v>
      </c>
      <c r="K24" s="11" t="s">
        <v>71</v>
      </c>
      <c r="L24" s="11" t="s">
        <v>1</v>
      </c>
      <c r="M24" s="17" t="s">
        <v>71</v>
      </c>
      <c r="N24" s="13" t="s">
        <v>71</v>
      </c>
      <c r="O24" s="14" t="s">
        <v>1</v>
      </c>
      <c r="P24" s="346"/>
    </row>
    <row r="25" spans="1:16" ht="19.95" customHeight="1">
      <c r="A25" s="3" t="s">
        <v>150</v>
      </c>
      <c r="B25" s="157">
        <v>98.5</v>
      </c>
      <c r="C25" s="543" t="s">
        <v>86</v>
      </c>
      <c r="D25" s="65" t="e">
        <f t="shared" ref="D25:D32" si="15">B25-C25</f>
        <v>#VALUE!</v>
      </c>
      <c r="E25" s="7" t="e">
        <f t="shared" ref="E25:E32" si="16">B25/C25</f>
        <v>#VALUE!</v>
      </c>
      <c r="F25" s="550" t="s">
        <v>86</v>
      </c>
      <c r="G25" s="142" t="e">
        <f t="shared" ref="G25:G32" si="17">B25-F25</f>
        <v>#VALUE!</v>
      </c>
      <c r="H25" s="553" t="s">
        <v>86</v>
      </c>
      <c r="I25" s="144" t="e">
        <f t="shared" ref="I25:I32" si="18">B25-H25</f>
        <v>#VALUE!</v>
      </c>
      <c r="J25" s="631">
        <v>98.5</v>
      </c>
      <c r="K25" s="145">
        <f t="shared" ref="K25:K32" si="19">B25-J25</f>
        <v>0</v>
      </c>
      <c r="L25" s="12">
        <f t="shared" ref="L25:L32" si="20">B25/J25</f>
        <v>1</v>
      </c>
      <c r="M25" s="147">
        <v>67</v>
      </c>
      <c r="N25" s="148">
        <f t="shared" ref="N25:N32" si="21">B25-M25</f>
        <v>31.5</v>
      </c>
      <c r="O25" s="15">
        <f t="shared" ref="O25:O32" si="22">B25/M25</f>
        <v>1.4701492537313432</v>
      </c>
      <c r="P25" s="31" t="s">
        <v>72</v>
      </c>
    </row>
    <row r="26" spans="1:16" ht="19.95" customHeight="1">
      <c r="A26" s="215" t="s">
        <v>183</v>
      </c>
      <c r="B26" s="216">
        <v>95</v>
      </c>
      <c r="C26" s="544">
        <v>93.26</v>
      </c>
      <c r="D26" s="217">
        <f t="shared" si="15"/>
        <v>1.7399999999999949</v>
      </c>
      <c r="E26" s="218">
        <f t="shared" si="16"/>
        <v>1.0186575166202014</v>
      </c>
      <c r="F26" s="551">
        <v>86.9</v>
      </c>
      <c r="G26" s="219">
        <f t="shared" si="17"/>
        <v>8.0999999999999943</v>
      </c>
      <c r="H26" s="554">
        <v>95</v>
      </c>
      <c r="I26" s="220">
        <f t="shared" si="18"/>
        <v>0</v>
      </c>
      <c r="J26" s="632">
        <v>95</v>
      </c>
      <c r="K26" s="221">
        <f t="shared" si="19"/>
        <v>0</v>
      </c>
      <c r="L26" s="222">
        <f t="shared" si="20"/>
        <v>1</v>
      </c>
      <c r="M26" s="223">
        <f>B25</f>
        <v>98.5</v>
      </c>
      <c r="N26" s="224">
        <f t="shared" si="21"/>
        <v>-3.5</v>
      </c>
      <c r="O26" s="225">
        <f t="shared" si="22"/>
        <v>0.96446700507614214</v>
      </c>
      <c r="P26" s="226" t="s">
        <v>149</v>
      </c>
    </row>
    <row r="27" spans="1:16" ht="19.95" customHeight="1">
      <c r="A27" s="3" t="s">
        <v>151</v>
      </c>
      <c r="B27" s="157">
        <v>114.1</v>
      </c>
      <c r="C27" s="543" t="s">
        <v>86</v>
      </c>
      <c r="D27" s="65" t="e">
        <f t="shared" si="15"/>
        <v>#VALUE!</v>
      </c>
      <c r="E27" s="7" t="e">
        <f t="shared" si="16"/>
        <v>#VALUE!</v>
      </c>
      <c r="F27" s="550" t="s">
        <v>86</v>
      </c>
      <c r="G27" s="142" t="e">
        <f t="shared" si="17"/>
        <v>#VALUE!</v>
      </c>
      <c r="H27" s="553" t="s">
        <v>86</v>
      </c>
      <c r="I27" s="144" t="e">
        <f t="shared" si="18"/>
        <v>#VALUE!</v>
      </c>
      <c r="J27" s="631">
        <v>114.1</v>
      </c>
      <c r="K27" s="145">
        <f t="shared" si="19"/>
        <v>0</v>
      </c>
      <c r="L27" s="12">
        <f t="shared" si="20"/>
        <v>1</v>
      </c>
      <c r="M27" s="147">
        <v>96.5</v>
      </c>
      <c r="N27" s="148">
        <f t="shared" si="21"/>
        <v>17.599999999999994</v>
      </c>
      <c r="O27" s="15">
        <f t="shared" si="22"/>
        <v>1.1823834196891192</v>
      </c>
      <c r="P27" s="31" t="s">
        <v>72</v>
      </c>
    </row>
    <row r="28" spans="1:16" ht="19.95" customHeight="1">
      <c r="A28" s="215" t="s">
        <v>184</v>
      </c>
      <c r="B28" s="216">
        <v>108</v>
      </c>
      <c r="C28" s="544">
        <v>108.21</v>
      </c>
      <c r="D28" s="217">
        <f t="shared" si="15"/>
        <v>-0.20999999999999375</v>
      </c>
      <c r="E28" s="218">
        <f t="shared" si="16"/>
        <v>0.99805932908233996</v>
      </c>
      <c r="F28" s="551">
        <v>107.6</v>
      </c>
      <c r="G28" s="219">
        <f t="shared" si="17"/>
        <v>0.40000000000000568</v>
      </c>
      <c r="H28" s="554">
        <v>109</v>
      </c>
      <c r="I28" s="220">
        <f t="shared" si="18"/>
        <v>-1</v>
      </c>
      <c r="J28" s="632">
        <v>108</v>
      </c>
      <c r="K28" s="221">
        <f t="shared" si="19"/>
        <v>0</v>
      </c>
      <c r="L28" s="222">
        <f t="shared" si="20"/>
        <v>1</v>
      </c>
      <c r="M28" s="223">
        <f>B27</f>
        <v>114.1</v>
      </c>
      <c r="N28" s="224">
        <f t="shared" si="21"/>
        <v>-6.0999999999999943</v>
      </c>
      <c r="O28" s="225">
        <f t="shared" si="22"/>
        <v>0.94653812445223495</v>
      </c>
      <c r="P28" s="226" t="s">
        <v>149</v>
      </c>
    </row>
    <row r="29" spans="1:16" ht="19.95" customHeight="1">
      <c r="A29" s="3" t="s">
        <v>152</v>
      </c>
      <c r="B29" s="157">
        <v>41</v>
      </c>
      <c r="C29" s="543" t="s">
        <v>86</v>
      </c>
      <c r="D29" s="65" t="e">
        <f t="shared" si="15"/>
        <v>#VALUE!</v>
      </c>
      <c r="E29" s="7" t="e">
        <f t="shared" si="16"/>
        <v>#VALUE!</v>
      </c>
      <c r="F29" s="550" t="s">
        <v>86</v>
      </c>
      <c r="G29" s="142" t="e">
        <f t="shared" si="17"/>
        <v>#VALUE!</v>
      </c>
      <c r="H29" s="553" t="s">
        <v>86</v>
      </c>
      <c r="I29" s="144" t="e">
        <f t="shared" si="18"/>
        <v>#VALUE!</v>
      </c>
      <c r="J29" s="631">
        <v>41</v>
      </c>
      <c r="K29" s="145">
        <f t="shared" si="19"/>
        <v>0</v>
      </c>
      <c r="L29" s="12">
        <f t="shared" si="20"/>
        <v>1</v>
      </c>
      <c r="M29" s="147">
        <v>29.5</v>
      </c>
      <c r="N29" s="148">
        <f t="shared" si="21"/>
        <v>11.5</v>
      </c>
      <c r="O29" s="15">
        <f t="shared" si="22"/>
        <v>1.3898305084745763</v>
      </c>
      <c r="P29" s="31" t="s">
        <v>72</v>
      </c>
    </row>
    <row r="30" spans="1:16" ht="19.95" customHeight="1">
      <c r="A30" s="215" t="s">
        <v>185</v>
      </c>
      <c r="B30" s="216">
        <v>42</v>
      </c>
      <c r="C30" s="544">
        <v>41.77</v>
      </c>
      <c r="D30" s="217">
        <f t="shared" si="15"/>
        <v>0.22999999999999687</v>
      </c>
      <c r="E30" s="218">
        <f t="shared" si="16"/>
        <v>1.0055063442662198</v>
      </c>
      <c r="F30" s="551">
        <v>41</v>
      </c>
      <c r="G30" s="219">
        <f t="shared" si="17"/>
        <v>1</v>
      </c>
      <c r="H30" s="554">
        <v>42</v>
      </c>
      <c r="I30" s="220">
        <f t="shared" si="18"/>
        <v>0</v>
      </c>
      <c r="J30" s="632">
        <v>42</v>
      </c>
      <c r="K30" s="221">
        <f t="shared" si="19"/>
        <v>0</v>
      </c>
      <c r="L30" s="222">
        <f t="shared" si="20"/>
        <v>1</v>
      </c>
      <c r="M30" s="223">
        <f>B29</f>
        <v>41</v>
      </c>
      <c r="N30" s="224">
        <f t="shared" si="21"/>
        <v>1</v>
      </c>
      <c r="O30" s="225">
        <f t="shared" si="22"/>
        <v>1.024390243902439</v>
      </c>
      <c r="P30" s="226" t="s">
        <v>149</v>
      </c>
    </row>
    <row r="31" spans="1:16" s="82" customFormat="1" ht="19.95" customHeight="1">
      <c r="A31" s="94" t="s">
        <v>153</v>
      </c>
      <c r="B31" s="157">
        <v>57.8</v>
      </c>
      <c r="C31" s="159" t="s">
        <v>86</v>
      </c>
      <c r="D31" s="96" t="e">
        <f t="shared" si="15"/>
        <v>#VALUE!</v>
      </c>
      <c r="E31" s="24" t="e">
        <f t="shared" si="16"/>
        <v>#VALUE!</v>
      </c>
      <c r="F31" s="160" t="s">
        <v>86</v>
      </c>
      <c r="G31" s="161" t="e">
        <f t="shared" si="17"/>
        <v>#VALUE!</v>
      </c>
      <c r="H31" s="162" t="s">
        <v>86</v>
      </c>
      <c r="I31" s="163" t="e">
        <f t="shared" si="18"/>
        <v>#VALUE!</v>
      </c>
      <c r="J31" s="631">
        <v>57.8</v>
      </c>
      <c r="K31" s="164">
        <f t="shared" si="19"/>
        <v>0</v>
      </c>
      <c r="L31" s="25">
        <f t="shared" si="20"/>
        <v>1</v>
      </c>
      <c r="M31" s="147">
        <v>56.8</v>
      </c>
      <c r="N31" s="165">
        <f t="shared" si="21"/>
        <v>1</v>
      </c>
      <c r="O31" s="166">
        <f t="shared" si="22"/>
        <v>1.017605633802817</v>
      </c>
      <c r="P31" s="31" t="s">
        <v>72</v>
      </c>
    </row>
    <row r="32" spans="1:16" s="21" customFormat="1" ht="19.95" customHeight="1">
      <c r="A32" s="34" t="s">
        <v>186</v>
      </c>
      <c r="B32" s="167">
        <v>56.52</v>
      </c>
      <c r="C32" s="141">
        <v>56.52</v>
      </c>
      <c r="D32" s="66">
        <f t="shared" si="15"/>
        <v>0</v>
      </c>
      <c r="E32" s="22">
        <f t="shared" si="16"/>
        <v>1</v>
      </c>
      <c r="F32" s="143">
        <v>54</v>
      </c>
      <c r="G32" s="89">
        <f t="shared" si="17"/>
        <v>2.5200000000000031</v>
      </c>
      <c r="H32" s="146">
        <v>57</v>
      </c>
      <c r="I32" s="90">
        <f t="shared" si="18"/>
        <v>-0.47999999999999687</v>
      </c>
      <c r="J32" s="633">
        <v>57</v>
      </c>
      <c r="K32" s="221">
        <f t="shared" si="19"/>
        <v>-0.47999999999999687</v>
      </c>
      <c r="L32" s="23">
        <f t="shared" si="20"/>
        <v>0.99157894736842112</v>
      </c>
      <c r="M32" s="92">
        <f>B31</f>
        <v>57.8</v>
      </c>
      <c r="N32" s="93">
        <f t="shared" si="21"/>
        <v>-1.279999999999994</v>
      </c>
      <c r="O32" s="44">
        <f t="shared" si="22"/>
        <v>0.97785467128027692</v>
      </c>
      <c r="P32" s="45" t="s">
        <v>149</v>
      </c>
    </row>
    <row r="33" spans="1:16" ht="16.2" customHeight="1">
      <c r="A33" s="10"/>
      <c r="B33" s="20" t="s">
        <v>71</v>
      </c>
      <c r="C33" s="27" t="s">
        <v>71</v>
      </c>
      <c r="D33" s="6" t="s">
        <v>71</v>
      </c>
      <c r="E33" s="303" t="s">
        <v>1</v>
      </c>
      <c r="F33" s="8" t="s">
        <v>71</v>
      </c>
      <c r="G33" s="8" t="s">
        <v>71</v>
      </c>
      <c r="H33" s="9" t="s">
        <v>71</v>
      </c>
      <c r="I33" s="9" t="s">
        <v>71</v>
      </c>
      <c r="J33" s="16" t="s">
        <v>71</v>
      </c>
      <c r="K33" s="11" t="s">
        <v>71</v>
      </c>
      <c r="L33" s="11" t="s">
        <v>1</v>
      </c>
      <c r="M33" s="17" t="s">
        <v>71</v>
      </c>
      <c r="N33" s="13" t="s">
        <v>71</v>
      </c>
      <c r="O33" s="14" t="s">
        <v>1</v>
      </c>
      <c r="P33" s="30"/>
    </row>
    <row r="34" spans="1:16" s="82" customFormat="1" ht="19.95" customHeight="1">
      <c r="A34" s="94" t="s">
        <v>187</v>
      </c>
      <c r="B34" s="157">
        <v>755.21</v>
      </c>
      <c r="C34" s="159" t="s">
        <v>86</v>
      </c>
      <c r="D34" s="96" t="e">
        <f>B34-C34</f>
        <v>#VALUE!</v>
      </c>
      <c r="E34" s="24" t="e">
        <f>B34/C34</f>
        <v>#VALUE!</v>
      </c>
      <c r="F34" s="160" t="s">
        <v>86</v>
      </c>
      <c r="G34" s="161" t="e">
        <f>B34-F34</f>
        <v>#VALUE!</v>
      </c>
      <c r="H34" s="162" t="s">
        <v>86</v>
      </c>
      <c r="I34" s="163" t="e">
        <f>B34-H34</f>
        <v>#VALUE!</v>
      </c>
      <c r="J34" s="631">
        <v>751.98</v>
      </c>
      <c r="K34" s="164">
        <f>B34-J34</f>
        <v>3.2300000000000182</v>
      </c>
      <c r="L34" s="25">
        <f>B34/J34</f>
        <v>1.0042953270033779</v>
      </c>
      <c r="M34" s="147">
        <v>753.61</v>
      </c>
      <c r="N34" s="165">
        <f>B34-M34</f>
        <v>1.6000000000000227</v>
      </c>
      <c r="O34" s="166">
        <f>B34/M34</f>
        <v>1.0021231140775733</v>
      </c>
      <c r="P34" s="31" t="s">
        <v>72</v>
      </c>
    </row>
    <row r="35" spans="1:16" s="82" customFormat="1" ht="19.95" customHeight="1">
      <c r="A35" s="94" t="s">
        <v>188</v>
      </c>
      <c r="B35" s="167">
        <v>1323.92</v>
      </c>
      <c r="C35" s="159" t="s">
        <v>86</v>
      </c>
      <c r="D35" s="96" t="e">
        <f>B35-C35</f>
        <v>#VALUE!</v>
      </c>
      <c r="E35" s="24" t="e">
        <f>B35/C35</f>
        <v>#VALUE!</v>
      </c>
      <c r="F35" s="160" t="s">
        <v>86</v>
      </c>
      <c r="G35" s="161" t="e">
        <f>B35-F35</f>
        <v>#VALUE!</v>
      </c>
      <c r="H35" s="162" t="s">
        <v>86</v>
      </c>
      <c r="I35" s="163" t="e">
        <f>B35-H35</f>
        <v>#VALUE!</v>
      </c>
      <c r="J35" s="631">
        <v>1322.55</v>
      </c>
      <c r="K35" s="164">
        <f>B35-J35</f>
        <v>1.3700000000001182</v>
      </c>
      <c r="L35" s="25">
        <f>B35/J35</f>
        <v>1.0010358776605801</v>
      </c>
      <c r="M35" s="147">
        <v>1366.32</v>
      </c>
      <c r="N35" s="165">
        <f>B35-M35</f>
        <v>-42.399999999999864</v>
      </c>
      <c r="O35" s="166">
        <f>B35/M35</f>
        <v>0.96896773815797188</v>
      </c>
      <c r="P35" s="31" t="s">
        <v>72</v>
      </c>
    </row>
    <row r="36" spans="1:16" s="82" customFormat="1" ht="19.95" customHeight="1">
      <c r="A36" s="94" t="s">
        <v>189</v>
      </c>
      <c r="B36" s="167">
        <v>1044.75</v>
      </c>
      <c r="C36" s="159" t="s">
        <v>86</v>
      </c>
      <c r="D36" s="96" t="e">
        <f>B36-C36</f>
        <v>#VALUE!</v>
      </c>
      <c r="E36" s="24" t="e">
        <f>B36/C36</f>
        <v>#VALUE!</v>
      </c>
      <c r="F36" s="160" t="s">
        <v>86</v>
      </c>
      <c r="G36" s="161" t="e">
        <f>B36-F36</f>
        <v>#VALUE!</v>
      </c>
      <c r="H36" s="162" t="s">
        <v>86</v>
      </c>
      <c r="I36" s="163" t="e">
        <f>B36-H36</f>
        <v>#VALUE!</v>
      </c>
      <c r="J36" s="631">
        <v>1043.9000000000001</v>
      </c>
      <c r="K36" s="164">
        <f>B36-J36</f>
        <v>0.84999999999990905</v>
      </c>
      <c r="L36" s="25">
        <f>B36/J36</f>
        <v>1.0008142542389118</v>
      </c>
      <c r="M36" s="147">
        <v>1075.55</v>
      </c>
      <c r="N36" s="165">
        <f>B36-M36</f>
        <v>-30.799999999999955</v>
      </c>
      <c r="O36" s="166">
        <f>B36/M36</f>
        <v>0.97136348844777098</v>
      </c>
      <c r="P36" s="31" t="s">
        <v>72</v>
      </c>
    </row>
    <row r="37" spans="1:16" s="82" customFormat="1" ht="19.95" customHeight="1">
      <c r="A37" s="34" t="s">
        <v>190</v>
      </c>
      <c r="B37" s="167">
        <v>348.47800000000001</v>
      </c>
      <c r="C37" s="141" t="s">
        <v>86</v>
      </c>
      <c r="D37" s="66" t="e">
        <f>B37-C37</f>
        <v>#VALUE!</v>
      </c>
      <c r="E37" s="22" t="e">
        <f>B37/C37</f>
        <v>#VALUE!</v>
      </c>
      <c r="F37" s="143" t="s">
        <v>86</v>
      </c>
      <c r="G37" s="89" t="e">
        <f>B37-F37</f>
        <v>#VALUE!</v>
      </c>
      <c r="H37" s="146" t="s">
        <v>86</v>
      </c>
      <c r="I37" s="90" t="e">
        <f>B37-H37</f>
        <v>#VALUE!</v>
      </c>
      <c r="J37" s="633">
        <v>348.89</v>
      </c>
      <c r="K37" s="91">
        <f>B37-J37</f>
        <v>-0.41199999999997772</v>
      </c>
      <c r="L37" s="23">
        <f>B37/J37</f>
        <v>0.99881911204104457</v>
      </c>
      <c r="M37" s="92">
        <v>351.32</v>
      </c>
      <c r="N37" s="93">
        <f>B37-M37</f>
        <v>-2.8419999999999845</v>
      </c>
      <c r="O37" s="44">
        <f>B37/M37</f>
        <v>0.99191050893772059</v>
      </c>
      <c r="P37" s="45" t="s">
        <v>72</v>
      </c>
    </row>
    <row r="38" spans="1:16" s="1" customFormat="1" ht="19.95" customHeight="1">
      <c r="A38" s="80"/>
      <c r="B38" s="149" t="s">
        <v>14</v>
      </c>
      <c r="C38" s="150" t="s">
        <v>14</v>
      </c>
      <c r="D38" s="150" t="s">
        <v>14</v>
      </c>
      <c r="E38" s="151" t="s">
        <v>1</v>
      </c>
      <c r="F38" s="152" t="s">
        <v>14</v>
      </c>
      <c r="G38" s="152" t="s">
        <v>14</v>
      </c>
      <c r="H38" s="153" t="s">
        <v>14</v>
      </c>
      <c r="I38" s="153" t="s">
        <v>14</v>
      </c>
      <c r="J38" s="154" t="s">
        <v>14</v>
      </c>
      <c r="K38" s="155" t="s">
        <v>14</v>
      </c>
      <c r="L38" s="156" t="s">
        <v>1</v>
      </c>
      <c r="M38" s="83" t="s">
        <v>14</v>
      </c>
      <c r="N38" s="83" t="s">
        <v>14</v>
      </c>
      <c r="O38" s="84" t="s">
        <v>1</v>
      </c>
      <c r="P38" s="81"/>
    </row>
    <row r="39" spans="1:16" ht="19.95" customHeight="1">
      <c r="A39" s="126" t="s">
        <v>191</v>
      </c>
      <c r="B39" s="88">
        <v>21.44</v>
      </c>
      <c r="C39" s="127" t="s">
        <v>86</v>
      </c>
      <c r="D39" s="128" t="e">
        <f>B39-C39</f>
        <v>#VALUE!</v>
      </c>
      <c r="E39" s="129" t="e">
        <f>B39/C39</f>
        <v>#VALUE!</v>
      </c>
      <c r="F39" s="130" t="s">
        <v>86</v>
      </c>
      <c r="G39" s="131" t="e">
        <f>B39-F39</f>
        <v>#VALUE!</v>
      </c>
      <c r="H39" s="132" t="s">
        <v>86</v>
      </c>
      <c r="I39" s="133" t="e">
        <f>B39-H39</f>
        <v>#VALUE!</v>
      </c>
      <c r="J39" s="720">
        <v>21.376999999999999</v>
      </c>
      <c r="K39" s="134">
        <f>B39-J39</f>
        <v>6.3000000000002387E-2</v>
      </c>
      <c r="L39" s="135">
        <f>B39/J39</f>
        <v>1.0029470926696917</v>
      </c>
      <c r="M39" s="136">
        <v>17.169899999999998</v>
      </c>
      <c r="N39" s="137">
        <f>B39-M39</f>
        <v>4.2701000000000029</v>
      </c>
      <c r="O39" s="138">
        <f>B39/M39</f>
        <v>1.2486968473899094</v>
      </c>
      <c r="P39" s="139" t="s">
        <v>72</v>
      </c>
    </row>
    <row r="40" spans="1:16">
      <c r="B40" s="3"/>
    </row>
    <row r="42" spans="1:16" ht="15.6">
      <c r="A42" s="2" t="s">
        <v>321</v>
      </c>
    </row>
    <row r="43" spans="1:16">
      <c r="A43" s="21"/>
      <c r="B43" s="21"/>
      <c r="C43" s="21"/>
      <c r="D43" s="21"/>
      <c r="E43" s="301"/>
      <c r="F43" s="21"/>
      <c r="G43" s="21"/>
    </row>
    <row r="44" spans="1:16" ht="24.9" customHeight="1">
      <c r="B44" s="41"/>
      <c r="C44" s="879" t="s">
        <v>3</v>
      </c>
      <c r="D44" s="880"/>
      <c r="E44" s="833"/>
      <c r="F44" s="881" t="s">
        <v>6</v>
      </c>
      <c r="G44" s="882"/>
      <c r="H44" s="18"/>
    </row>
    <row r="45" spans="1:16" ht="60.6">
      <c r="A45" s="5" t="s">
        <v>69</v>
      </c>
      <c r="B45" s="42" t="s">
        <v>8</v>
      </c>
      <c r="C45" s="35" t="s">
        <v>4</v>
      </c>
      <c r="D45" s="36" t="s">
        <v>5</v>
      </c>
      <c r="E45" s="834" t="s">
        <v>7</v>
      </c>
      <c r="F45" s="38" t="s">
        <v>12</v>
      </c>
      <c r="G45" s="39" t="s">
        <v>13</v>
      </c>
      <c r="H45" s="18"/>
    </row>
    <row r="46" spans="1:16" ht="16.2" customHeight="1">
      <c r="A46" s="10"/>
      <c r="B46" s="43" t="s">
        <v>1</v>
      </c>
      <c r="C46" s="37" t="s">
        <v>53</v>
      </c>
      <c r="D46" s="32" t="s">
        <v>0</v>
      </c>
      <c r="E46" s="835" t="s">
        <v>1</v>
      </c>
      <c r="F46" s="40" t="s">
        <v>9</v>
      </c>
      <c r="G46" s="33" t="s">
        <v>9</v>
      </c>
      <c r="H46" s="494" t="s">
        <v>93</v>
      </c>
    </row>
    <row r="47" spans="1:16" s="98" customFormat="1" ht="18" customHeight="1">
      <c r="A47" s="98" t="s">
        <v>166</v>
      </c>
      <c r="B47" s="781">
        <v>1.2999999999999999E-2</v>
      </c>
      <c r="C47" s="782">
        <f>B7*(1-B47)</f>
        <v>14387.994474000001</v>
      </c>
      <c r="D47" s="783">
        <f>B7*(1+B47)</f>
        <v>14767.009526</v>
      </c>
      <c r="E47" s="781">
        <v>2.3E-2</v>
      </c>
      <c r="F47" s="784">
        <f>B7*(1-E47)</f>
        <v>14242.219454</v>
      </c>
      <c r="G47" s="785">
        <f>B7*(1+E47)</f>
        <v>14912.784545999999</v>
      </c>
      <c r="H47" s="786" t="s">
        <v>92</v>
      </c>
    </row>
    <row r="48" spans="1:16" s="98" customFormat="1" ht="18" customHeight="1">
      <c r="A48" s="98" t="s">
        <v>169</v>
      </c>
      <c r="B48" s="781">
        <v>0.02</v>
      </c>
      <c r="C48" s="782">
        <f>B10*(1-B48)</f>
        <v>4336.7734200000004</v>
      </c>
      <c r="D48" s="783">
        <f>B10*(1+B48)</f>
        <v>4513.7845800000005</v>
      </c>
      <c r="E48" s="781">
        <v>3.4000000000000002E-2</v>
      </c>
      <c r="F48" s="784">
        <f>B10*(1-E48)</f>
        <v>4274.8195140000007</v>
      </c>
      <c r="G48" s="785">
        <f>B10*(1+E48)</f>
        <v>4575.7384860000002</v>
      </c>
      <c r="H48" s="108" t="s">
        <v>92</v>
      </c>
    </row>
    <row r="49" spans="1:15" s="98" customFormat="1" ht="18" customHeight="1">
      <c r="A49" s="98" t="s">
        <v>172</v>
      </c>
      <c r="B49" s="781">
        <v>4.0000000000000001E-3</v>
      </c>
      <c r="C49" s="782">
        <f>B13*(1-B49)</f>
        <v>1733.619672</v>
      </c>
      <c r="D49" s="783">
        <f>B13*(1+B49)</f>
        <v>1747.5443280000002</v>
      </c>
      <c r="E49" s="781">
        <v>7.0000000000000001E-3</v>
      </c>
      <c r="F49" s="784">
        <f>B13*(1-E49)</f>
        <v>1728.3979260000001</v>
      </c>
      <c r="G49" s="785">
        <f>B13*(1+E49)</f>
        <v>1752.7660739999999</v>
      </c>
      <c r="H49" s="108" t="s">
        <v>92</v>
      </c>
    </row>
    <row r="50" spans="1:15" s="98" customFormat="1" ht="18" customHeight="1">
      <c r="A50" s="359" t="s">
        <v>180</v>
      </c>
      <c r="B50" s="787">
        <v>4.2000000000000003E-2</v>
      </c>
      <c r="C50" s="788">
        <f>B21*(1-B50)</f>
        <v>340.69641399999995</v>
      </c>
      <c r="D50" s="789">
        <f>B21*(1+B50)</f>
        <v>370.56958600000002</v>
      </c>
      <c r="E50" s="787">
        <v>7.1999999999999995E-2</v>
      </c>
      <c r="F50" s="790">
        <f>B21*(1-E50)</f>
        <v>330.027424</v>
      </c>
      <c r="G50" s="791">
        <f>B21*(1+E50)</f>
        <v>381.23857600000002</v>
      </c>
      <c r="H50" s="108" t="s">
        <v>92</v>
      </c>
    </row>
    <row r="51" spans="1:15" ht="18" customHeight="1">
      <c r="A51" s="94"/>
      <c r="B51" s="43" t="s">
        <v>1</v>
      </c>
      <c r="C51" s="27" t="s">
        <v>71</v>
      </c>
      <c r="D51" s="6" t="s">
        <v>71</v>
      </c>
      <c r="E51" s="836" t="s">
        <v>1</v>
      </c>
      <c r="F51" s="27" t="s">
        <v>71</v>
      </c>
      <c r="G51" s="6" t="s">
        <v>71</v>
      </c>
      <c r="H51" s="28"/>
    </row>
    <row r="52" spans="1:15" s="3" customFormat="1" ht="18" customHeight="1">
      <c r="A52" s="3" t="s">
        <v>187</v>
      </c>
      <c r="B52" s="839">
        <v>8.0000000000000002E-3</v>
      </c>
      <c r="C52" s="840">
        <f>B34*(1-B52)</f>
        <v>749.16831999999999</v>
      </c>
      <c r="D52" s="841">
        <f>B34*(1+B52)</f>
        <v>761.25168000000008</v>
      </c>
      <c r="E52" s="839">
        <v>1.4E-2</v>
      </c>
      <c r="F52" s="842">
        <f>B34*(1-E52)</f>
        <v>744.63706000000002</v>
      </c>
      <c r="G52" s="843">
        <f>B34*(1+E52)</f>
        <v>765.78294000000005</v>
      </c>
      <c r="H52" s="28" t="s">
        <v>92</v>
      </c>
    </row>
    <row r="53" spans="1:15" ht="18" customHeight="1">
      <c r="A53" s="3" t="s">
        <v>188</v>
      </c>
      <c r="B53" s="112">
        <v>1.4E-2</v>
      </c>
      <c r="C53" s="57">
        <f>B35*(1-B53)</f>
        <v>1305.3851200000001</v>
      </c>
      <c r="D53" s="58">
        <f>B35*(1+B53)</f>
        <v>1342.45488</v>
      </c>
      <c r="E53" s="112">
        <v>2.4E-2</v>
      </c>
      <c r="F53" s="61">
        <f>B35*(1-E53)</f>
        <v>1292.1459199999999</v>
      </c>
      <c r="G53" s="62">
        <f>B35*(1+E53)</f>
        <v>1355.6940800000002</v>
      </c>
      <c r="H53" s="28" t="s">
        <v>92</v>
      </c>
    </row>
    <row r="54" spans="1:15" ht="18" customHeight="1">
      <c r="A54" s="3" t="s">
        <v>192</v>
      </c>
      <c r="B54" s="296">
        <f>B53</f>
        <v>1.4E-2</v>
      </c>
      <c r="C54" s="57">
        <f>B36*(1-B54)</f>
        <v>1030.1234999999999</v>
      </c>
      <c r="D54" s="58">
        <f>B36*(1+B54)</f>
        <v>1059.3765000000001</v>
      </c>
      <c r="E54" s="296">
        <f>E53</f>
        <v>2.4E-2</v>
      </c>
      <c r="F54" s="61">
        <f>B36*(1-E54)</f>
        <v>1019.6759999999999</v>
      </c>
      <c r="G54" s="62">
        <f>B36*(1+E54)</f>
        <v>1069.8240000000001</v>
      </c>
      <c r="H54" s="28" t="s">
        <v>92</v>
      </c>
    </row>
    <row r="55" spans="1:15" ht="18" customHeight="1">
      <c r="A55" s="46" t="s">
        <v>190</v>
      </c>
      <c r="B55" s="534">
        <v>3.7999999999999999E-2</v>
      </c>
      <c r="C55" s="59">
        <f>B37*(1-B55)</f>
        <v>335.23583600000001</v>
      </c>
      <c r="D55" s="60">
        <f>B37*(1+B55)</f>
        <v>361.72016400000001</v>
      </c>
      <c r="E55" s="534">
        <v>6.5000000000000002E-2</v>
      </c>
      <c r="F55" s="63">
        <f>B37*(1-E55)</f>
        <v>325.82693</v>
      </c>
      <c r="G55" s="64">
        <f>B37*(1+E55)</f>
        <v>371.12907000000001</v>
      </c>
      <c r="H55" s="28" t="s">
        <v>92</v>
      </c>
    </row>
    <row r="56" spans="1:15">
      <c r="A56" s="85"/>
      <c r="B56" s="84" t="s">
        <v>1</v>
      </c>
      <c r="C56" s="83" t="s">
        <v>14</v>
      </c>
      <c r="D56" s="83" t="s">
        <v>14</v>
      </c>
      <c r="E56" s="84" t="s">
        <v>1</v>
      </c>
      <c r="F56" s="83" t="s">
        <v>14</v>
      </c>
      <c r="G56" s="83" t="s">
        <v>14</v>
      </c>
    </row>
    <row r="57" spans="1:15">
      <c r="A57" s="46" t="s">
        <v>191</v>
      </c>
      <c r="B57" s="113">
        <v>0.02</v>
      </c>
      <c r="C57" s="71">
        <f>B39*(1-B57)</f>
        <v>21.011200000000002</v>
      </c>
      <c r="D57" s="72">
        <f>B39*(1+B57)</f>
        <v>21.8688</v>
      </c>
      <c r="E57" s="113">
        <v>3.5000000000000003E-2</v>
      </c>
      <c r="F57" s="73">
        <f>B39*(1-E57)</f>
        <v>20.689600000000002</v>
      </c>
      <c r="G57" s="140">
        <f>B39*(1+E57)</f>
        <v>22.1904</v>
      </c>
      <c r="H57" s="28" t="s">
        <v>92</v>
      </c>
    </row>
    <row r="61" spans="1:15" ht="21">
      <c r="A61" s="4" t="s">
        <v>193</v>
      </c>
    </row>
    <row r="63" spans="1:15" ht="15.6">
      <c r="A63" s="2" t="s">
        <v>318</v>
      </c>
    </row>
    <row r="64" spans="1:15">
      <c r="A64" s="21"/>
      <c r="B64" s="21"/>
      <c r="C64" s="21"/>
      <c r="D64" s="21"/>
      <c r="E64" s="30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6" ht="49.95" customHeight="1">
      <c r="A65" s="5" t="s">
        <v>11</v>
      </c>
      <c r="B65" s="19" t="s">
        <v>322</v>
      </c>
      <c r="C65" s="182" t="s">
        <v>77</v>
      </c>
      <c r="D65" s="183" t="s">
        <v>78</v>
      </c>
      <c r="E65" s="837" t="s">
        <v>79</v>
      </c>
      <c r="F65" s="184" t="s">
        <v>80</v>
      </c>
      <c r="G65" s="184" t="s">
        <v>81</v>
      </c>
      <c r="H65" s="185" t="s">
        <v>82</v>
      </c>
      <c r="I65" s="185" t="s">
        <v>83</v>
      </c>
      <c r="J65" s="125" t="s">
        <v>332</v>
      </c>
      <c r="K65" s="181" t="s">
        <v>333</v>
      </c>
      <c r="L65" s="181" t="s">
        <v>331</v>
      </c>
      <c r="M65" s="186" t="s">
        <v>10</v>
      </c>
      <c r="N65" s="187" t="s">
        <v>91</v>
      </c>
      <c r="O65" s="188" t="s">
        <v>323</v>
      </c>
      <c r="P65" s="29" t="s">
        <v>2</v>
      </c>
    </row>
    <row r="66" spans="1:16" s="180" customFormat="1" ht="16.2" customHeight="1">
      <c r="A66" s="168"/>
      <c r="B66" s="169" t="s">
        <v>9</v>
      </c>
      <c r="C66" s="170" t="s">
        <v>9</v>
      </c>
      <c r="D66" s="171" t="s">
        <v>9</v>
      </c>
      <c r="E66" s="830" t="s">
        <v>1</v>
      </c>
      <c r="F66" s="172" t="s">
        <v>9</v>
      </c>
      <c r="G66" s="172" t="s">
        <v>9</v>
      </c>
      <c r="H66" s="173" t="s">
        <v>9</v>
      </c>
      <c r="I66" s="173" t="s">
        <v>9</v>
      </c>
      <c r="J66" s="174" t="s">
        <v>9</v>
      </c>
      <c r="K66" s="175" t="s">
        <v>9</v>
      </c>
      <c r="L66" s="175" t="s">
        <v>1</v>
      </c>
      <c r="M66" s="176" t="s">
        <v>9</v>
      </c>
      <c r="N66" s="177" t="s">
        <v>9</v>
      </c>
      <c r="O66" s="178" t="s">
        <v>1</v>
      </c>
      <c r="P66" s="179"/>
    </row>
    <row r="67" spans="1:16" ht="19.95" customHeight="1">
      <c r="A67" s="227" t="s">
        <v>154</v>
      </c>
      <c r="B67" s="228">
        <v>2295</v>
      </c>
      <c r="C67" s="557" t="s">
        <v>86</v>
      </c>
      <c r="D67" s="229" t="e">
        <f t="shared" ref="D67:D74" si="23">B67-C67</f>
        <v>#VALUE!</v>
      </c>
      <c r="E67" s="230" t="e">
        <f t="shared" ref="E67:E74" si="24">B67/C67</f>
        <v>#VALUE!</v>
      </c>
      <c r="F67" s="558" t="s">
        <v>86</v>
      </c>
      <c r="G67" s="231" t="e">
        <f>B67-F67</f>
        <v>#VALUE!</v>
      </c>
      <c r="H67" s="559" t="s">
        <v>86</v>
      </c>
      <c r="I67" s="232" t="e">
        <f>B67-H67</f>
        <v>#VALUE!</v>
      </c>
      <c r="J67" s="635">
        <v>2295</v>
      </c>
      <c r="K67" s="233">
        <f t="shared" ref="K67:K74" si="25">B67-J67</f>
        <v>0</v>
      </c>
      <c r="L67" s="234">
        <f t="shared" ref="L67:L74" si="26">B67/J67</f>
        <v>1</v>
      </c>
      <c r="M67" s="235">
        <v>1737</v>
      </c>
      <c r="N67" s="236">
        <f t="shared" ref="N67:N74" si="27">B67-M67</f>
        <v>558</v>
      </c>
      <c r="O67" s="237">
        <f t="shared" ref="O67:O74" si="28">B67/M67</f>
        <v>1.3212435233160622</v>
      </c>
      <c r="P67" s="238" t="s">
        <v>149</v>
      </c>
    </row>
    <row r="68" spans="1:16" s="98" customFormat="1" ht="19.95" customHeight="1">
      <c r="A68" s="359" t="s">
        <v>166</v>
      </c>
      <c r="B68" s="792">
        <v>2437</v>
      </c>
      <c r="C68" s="793">
        <v>2478</v>
      </c>
      <c r="D68" s="793">
        <f t="shared" si="23"/>
        <v>-41</v>
      </c>
      <c r="E68" s="363">
        <f t="shared" si="24"/>
        <v>0.98345439870863605</v>
      </c>
      <c r="F68" s="794">
        <v>2394</v>
      </c>
      <c r="G68" s="794">
        <f>B68-F68</f>
        <v>43</v>
      </c>
      <c r="H68" s="795">
        <v>2517</v>
      </c>
      <c r="I68" s="795">
        <f>B68-H68</f>
        <v>-80</v>
      </c>
      <c r="J68" s="796">
        <v>2487</v>
      </c>
      <c r="K68" s="797">
        <f t="shared" si="25"/>
        <v>-50</v>
      </c>
      <c r="L68" s="798">
        <f t="shared" si="26"/>
        <v>0.97989545637314035</v>
      </c>
      <c r="M68" s="799">
        <f>B67</f>
        <v>2295</v>
      </c>
      <c r="N68" s="800">
        <f t="shared" si="27"/>
        <v>142</v>
      </c>
      <c r="O68" s="801">
        <f t="shared" si="28"/>
        <v>1.0618736383442267</v>
      </c>
      <c r="P68" s="474" t="s">
        <v>149</v>
      </c>
    </row>
    <row r="69" spans="1:16" ht="19.95" customHeight="1">
      <c r="A69" s="3" t="s">
        <v>155</v>
      </c>
      <c r="B69" s="79">
        <v>301</v>
      </c>
      <c r="C69" s="557" t="s">
        <v>86</v>
      </c>
      <c r="D69" s="47" t="e">
        <f t="shared" si="23"/>
        <v>#VALUE!</v>
      </c>
      <c r="E69" s="7" t="e">
        <f t="shared" si="24"/>
        <v>#VALUE!</v>
      </c>
      <c r="F69" s="558" t="s">
        <v>86</v>
      </c>
      <c r="G69" s="48" t="e">
        <f t="shared" ref="G69:G76" si="29">B69-F69</f>
        <v>#VALUE!</v>
      </c>
      <c r="H69" s="559" t="s">
        <v>86</v>
      </c>
      <c r="I69" s="49" t="e">
        <f t="shared" ref="I69:I76" si="30">B69-H69</f>
        <v>#VALUE!</v>
      </c>
      <c r="J69" s="636">
        <v>301</v>
      </c>
      <c r="K69" s="50">
        <f t="shared" si="25"/>
        <v>0</v>
      </c>
      <c r="L69" s="12">
        <f t="shared" si="26"/>
        <v>1</v>
      </c>
      <c r="M69" s="51">
        <v>197</v>
      </c>
      <c r="N69" s="52">
        <f t="shared" si="27"/>
        <v>104</v>
      </c>
      <c r="O69" s="15">
        <f t="shared" si="28"/>
        <v>1.5279187817258884</v>
      </c>
      <c r="P69" s="31" t="s">
        <v>149</v>
      </c>
    </row>
    <row r="70" spans="1:16" s="98" customFormat="1" ht="19.95" customHeight="1">
      <c r="A70" s="359" t="s">
        <v>169</v>
      </c>
      <c r="B70" s="792">
        <v>445</v>
      </c>
      <c r="C70" s="793">
        <v>438</v>
      </c>
      <c r="D70" s="793">
        <f t="shared" si="23"/>
        <v>7</v>
      </c>
      <c r="E70" s="363">
        <f t="shared" si="24"/>
        <v>1.0159817351598173</v>
      </c>
      <c r="F70" s="794">
        <v>425</v>
      </c>
      <c r="G70" s="794">
        <f>B70-F70</f>
        <v>20</v>
      </c>
      <c r="H70" s="795">
        <v>486</v>
      </c>
      <c r="I70" s="795">
        <f>B70-H70</f>
        <v>-41</v>
      </c>
      <c r="J70" s="796">
        <v>425</v>
      </c>
      <c r="K70" s="797">
        <f t="shared" si="25"/>
        <v>20</v>
      </c>
      <c r="L70" s="798">
        <f t="shared" si="26"/>
        <v>1.0470588235294118</v>
      </c>
      <c r="M70" s="799">
        <f>B69</f>
        <v>301</v>
      </c>
      <c r="N70" s="800">
        <f t="shared" si="27"/>
        <v>144</v>
      </c>
      <c r="O70" s="801">
        <f t="shared" si="28"/>
        <v>1.478405315614618</v>
      </c>
      <c r="P70" s="474" t="s">
        <v>149</v>
      </c>
    </row>
    <row r="71" spans="1:16" ht="19.95" customHeight="1">
      <c r="A71" s="3" t="s">
        <v>156</v>
      </c>
      <c r="B71" s="79">
        <v>1181</v>
      </c>
      <c r="C71" s="55" t="s">
        <v>86</v>
      </c>
      <c r="D71" s="47" t="e">
        <f t="shared" si="23"/>
        <v>#VALUE!</v>
      </c>
      <c r="E71" s="7" t="e">
        <f t="shared" si="24"/>
        <v>#VALUE!</v>
      </c>
      <c r="F71" s="54" t="s">
        <v>86</v>
      </c>
      <c r="G71" s="48" t="e">
        <f t="shared" si="29"/>
        <v>#VALUE!</v>
      </c>
      <c r="H71" s="53" t="s">
        <v>86</v>
      </c>
      <c r="I71" s="49" t="e">
        <f t="shared" si="30"/>
        <v>#VALUE!</v>
      </c>
      <c r="J71" s="636">
        <v>1181</v>
      </c>
      <c r="K71" s="50">
        <f t="shared" si="25"/>
        <v>0</v>
      </c>
      <c r="L71" s="12">
        <f t="shared" si="26"/>
        <v>1</v>
      </c>
      <c r="M71" s="51">
        <v>976</v>
      </c>
      <c r="N71" s="52">
        <f t="shared" si="27"/>
        <v>205</v>
      </c>
      <c r="O71" s="15">
        <f t="shared" si="28"/>
        <v>1.2100409836065573</v>
      </c>
      <c r="P71" s="31" t="s">
        <v>149</v>
      </c>
    </row>
    <row r="72" spans="1:16" s="98" customFormat="1" ht="19.95" customHeight="1">
      <c r="A72" s="359" t="s">
        <v>172</v>
      </c>
      <c r="B72" s="792">
        <v>960</v>
      </c>
      <c r="C72" s="793">
        <v>938</v>
      </c>
      <c r="D72" s="793">
        <f t="shared" si="23"/>
        <v>22</v>
      </c>
      <c r="E72" s="363">
        <f t="shared" si="24"/>
        <v>1.023454157782516</v>
      </c>
      <c r="F72" s="794">
        <v>925</v>
      </c>
      <c r="G72" s="794">
        <f>B72-F72</f>
        <v>35</v>
      </c>
      <c r="H72" s="795">
        <v>960</v>
      </c>
      <c r="I72" s="795">
        <f>B72-H72</f>
        <v>0</v>
      </c>
      <c r="J72" s="796">
        <v>935</v>
      </c>
      <c r="K72" s="797">
        <f t="shared" si="25"/>
        <v>25</v>
      </c>
      <c r="L72" s="798">
        <f t="shared" si="26"/>
        <v>1.0267379679144386</v>
      </c>
      <c r="M72" s="799">
        <f>B71</f>
        <v>1181</v>
      </c>
      <c r="N72" s="800">
        <f t="shared" si="27"/>
        <v>-221</v>
      </c>
      <c r="O72" s="801">
        <f t="shared" si="28"/>
        <v>0.81287044877222692</v>
      </c>
      <c r="P72" s="474" t="s">
        <v>149</v>
      </c>
    </row>
    <row r="73" spans="1:16" ht="19.95" customHeight="1">
      <c r="A73" s="3" t="s">
        <v>157</v>
      </c>
      <c r="B73" s="79">
        <v>34</v>
      </c>
      <c r="C73" s="55" t="s">
        <v>86</v>
      </c>
      <c r="D73" s="47" t="e">
        <f t="shared" si="23"/>
        <v>#VALUE!</v>
      </c>
      <c r="E73" s="7" t="e">
        <f t="shared" si="24"/>
        <v>#VALUE!</v>
      </c>
      <c r="F73" s="54" t="s">
        <v>86</v>
      </c>
      <c r="G73" s="48" t="e">
        <f t="shared" si="29"/>
        <v>#VALUE!</v>
      </c>
      <c r="H73" s="53" t="s">
        <v>86</v>
      </c>
      <c r="I73" s="49" t="e">
        <f t="shared" si="30"/>
        <v>#VALUE!</v>
      </c>
      <c r="J73" s="636">
        <v>34</v>
      </c>
      <c r="K73" s="50">
        <f t="shared" si="25"/>
        <v>0</v>
      </c>
      <c r="L73" s="12">
        <f t="shared" si="26"/>
        <v>1</v>
      </c>
      <c r="M73" s="51">
        <v>37</v>
      </c>
      <c r="N73" s="52">
        <f t="shared" si="27"/>
        <v>-3</v>
      </c>
      <c r="O73" s="15">
        <f t="shared" si="28"/>
        <v>0.91891891891891897</v>
      </c>
      <c r="P73" s="31" t="s">
        <v>15</v>
      </c>
    </row>
    <row r="74" spans="1:16" s="359" customFormat="1" ht="19.95" customHeight="1">
      <c r="A74" s="359" t="s">
        <v>194</v>
      </c>
      <c r="B74" s="792">
        <v>21</v>
      </c>
      <c r="C74" s="802">
        <v>20</v>
      </c>
      <c r="D74" s="793">
        <f t="shared" si="23"/>
        <v>1</v>
      </c>
      <c r="E74" s="363">
        <f t="shared" si="24"/>
        <v>1.05</v>
      </c>
      <c r="F74" s="803">
        <v>17</v>
      </c>
      <c r="G74" s="794">
        <f>B74-F74</f>
        <v>4</v>
      </c>
      <c r="H74" s="804">
        <v>23</v>
      </c>
      <c r="I74" s="795">
        <f>B74-H74</f>
        <v>-2</v>
      </c>
      <c r="J74" s="796">
        <v>19</v>
      </c>
      <c r="K74" s="797">
        <f t="shared" si="25"/>
        <v>2</v>
      </c>
      <c r="L74" s="798">
        <f t="shared" si="26"/>
        <v>1.1052631578947369</v>
      </c>
      <c r="M74" s="799">
        <f>B73</f>
        <v>34</v>
      </c>
      <c r="N74" s="800">
        <f t="shared" si="27"/>
        <v>-13</v>
      </c>
      <c r="O74" s="801">
        <f t="shared" si="28"/>
        <v>0.61764705882352944</v>
      </c>
      <c r="P74" s="474" t="s">
        <v>15</v>
      </c>
    </row>
    <row r="75" spans="1:16" s="1" customFormat="1" ht="19.95" customHeight="1">
      <c r="A75" s="201"/>
      <c r="B75" s="202" t="s">
        <v>14</v>
      </c>
      <c r="C75" s="202" t="s">
        <v>14</v>
      </c>
      <c r="D75" s="202" t="s">
        <v>14</v>
      </c>
      <c r="E75" s="203" t="s">
        <v>1</v>
      </c>
      <c r="F75" s="202" t="s">
        <v>14</v>
      </c>
      <c r="G75" s="202" t="s">
        <v>14</v>
      </c>
      <c r="H75" s="202" t="s">
        <v>14</v>
      </c>
      <c r="I75" s="202" t="s">
        <v>14</v>
      </c>
      <c r="J75" s="637" t="s">
        <v>14</v>
      </c>
      <c r="K75" s="202" t="s">
        <v>14</v>
      </c>
      <c r="L75" s="203" t="s">
        <v>1</v>
      </c>
      <c r="M75" s="202" t="s">
        <v>14</v>
      </c>
      <c r="N75" s="202" t="s">
        <v>14</v>
      </c>
      <c r="O75" s="203" t="s">
        <v>1</v>
      </c>
      <c r="P75" s="204"/>
    </row>
    <row r="76" spans="1:16" ht="19.95" customHeight="1">
      <c r="A76" s="126" t="s">
        <v>158</v>
      </c>
      <c r="B76" s="88">
        <v>2.75</v>
      </c>
      <c r="C76" s="127" t="s">
        <v>94</v>
      </c>
      <c r="D76" s="128" t="e">
        <f>B76-C76</f>
        <v>#VALUE!</v>
      </c>
      <c r="E76" s="129" t="e">
        <f>B76/C76</f>
        <v>#VALUE!</v>
      </c>
      <c r="F76" s="130" t="s">
        <v>94</v>
      </c>
      <c r="G76" s="131" t="e">
        <f t="shared" si="29"/>
        <v>#VALUE!</v>
      </c>
      <c r="H76" s="132" t="s">
        <v>94</v>
      </c>
      <c r="I76" s="133" t="e">
        <f t="shared" si="30"/>
        <v>#VALUE!</v>
      </c>
      <c r="J76" s="634">
        <v>2.75</v>
      </c>
      <c r="K76" s="134">
        <f>B76-J76</f>
        <v>0</v>
      </c>
      <c r="L76" s="135">
        <f>B76/J76</f>
        <v>1</v>
      </c>
      <c r="M76" s="136">
        <v>3.8</v>
      </c>
      <c r="N76" s="137">
        <f>B76-M76</f>
        <v>-1.0499999999999998</v>
      </c>
      <c r="O76" s="138">
        <f>B76/M76</f>
        <v>0.72368421052631582</v>
      </c>
      <c r="P76" s="139" t="s">
        <v>72</v>
      </c>
    </row>
    <row r="77" spans="1:16" s="98" customFormat="1" ht="19.95" customHeight="1">
      <c r="A77" s="805" t="s">
        <v>191</v>
      </c>
      <c r="B77" s="872">
        <v>5.8</v>
      </c>
      <c r="C77" s="802" t="s">
        <v>94</v>
      </c>
      <c r="D77" s="362" t="e">
        <f>B77-C77</f>
        <v>#VALUE!</v>
      </c>
      <c r="E77" s="363" t="e">
        <f>B77/C77</f>
        <v>#VALUE!</v>
      </c>
      <c r="F77" s="803" t="s">
        <v>94</v>
      </c>
      <c r="G77" s="873" t="e">
        <f>B77-F77</f>
        <v>#VALUE!</v>
      </c>
      <c r="H77" s="804" t="s">
        <v>94</v>
      </c>
      <c r="I77" s="874" t="e">
        <f>B77-H77</f>
        <v>#VALUE!</v>
      </c>
      <c r="J77" s="875">
        <v>6.1</v>
      </c>
      <c r="K77" s="876">
        <f>B77-J77</f>
        <v>-0.29999999999999982</v>
      </c>
      <c r="L77" s="798">
        <f>B77/J77</f>
        <v>0.9508196721311476</v>
      </c>
      <c r="M77" s="877">
        <f>B76</f>
        <v>2.75</v>
      </c>
      <c r="N77" s="878">
        <f>B77-M77</f>
        <v>3.05</v>
      </c>
      <c r="O77" s="801">
        <f>B77/M77</f>
        <v>2.1090909090909089</v>
      </c>
      <c r="P77" s="474" t="s">
        <v>72</v>
      </c>
    </row>
    <row r="80" spans="1:16" ht="15.6">
      <c r="A80" s="2" t="s">
        <v>324</v>
      </c>
    </row>
    <row r="81" spans="1:8">
      <c r="A81" s="21"/>
      <c r="B81" s="21"/>
      <c r="C81" s="21"/>
      <c r="D81" s="21"/>
      <c r="E81" s="301"/>
      <c r="F81" s="21"/>
      <c r="G81" s="21"/>
    </row>
    <row r="82" spans="1:8" ht="24.9" customHeight="1">
      <c r="B82" s="41"/>
      <c r="C82" s="879" t="s">
        <v>3</v>
      </c>
      <c r="D82" s="880"/>
      <c r="E82" s="833"/>
      <c r="F82" s="883" t="s">
        <v>6</v>
      </c>
      <c r="G82" s="884"/>
      <c r="H82" s="18"/>
    </row>
    <row r="83" spans="1:8" ht="60.6">
      <c r="A83" s="5" t="s">
        <v>11</v>
      </c>
      <c r="B83" s="42" t="s">
        <v>8</v>
      </c>
      <c r="C83" s="35" t="s">
        <v>4</v>
      </c>
      <c r="D83" s="36" t="s">
        <v>5</v>
      </c>
      <c r="E83" s="834" t="s">
        <v>7</v>
      </c>
      <c r="F83" s="38" t="s">
        <v>12</v>
      </c>
      <c r="G83" s="39" t="s">
        <v>13</v>
      </c>
      <c r="H83" s="18"/>
    </row>
    <row r="84" spans="1:8" ht="16.2" customHeight="1">
      <c r="A84" s="10"/>
      <c r="B84" s="43" t="s">
        <v>1</v>
      </c>
      <c r="C84" s="37" t="s">
        <v>53</v>
      </c>
      <c r="D84" s="32" t="s">
        <v>0</v>
      </c>
      <c r="E84" s="835" t="s">
        <v>1</v>
      </c>
      <c r="F84" s="40" t="s">
        <v>9</v>
      </c>
      <c r="G84" s="33" t="s">
        <v>9</v>
      </c>
      <c r="H84" s="18"/>
    </row>
    <row r="85" spans="1:8" s="98" customFormat="1" ht="18" customHeight="1">
      <c r="A85" s="98" t="s">
        <v>166</v>
      </c>
      <c r="B85" s="781">
        <v>0.221</v>
      </c>
      <c r="C85" s="782">
        <f>B68*(1-B85)</f>
        <v>1898.423</v>
      </c>
      <c r="D85" s="783">
        <f>B68*(1+B85)</f>
        <v>2975.5770000000002</v>
      </c>
      <c r="E85" s="781">
        <v>0.376</v>
      </c>
      <c r="F85" s="784">
        <f>B68*(1-E85)</f>
        <v>1520.6880000000001</v>
      </c>
      <c r="G85" s="785">
        <f>B68*(1+E85)</f>
        <v>3353.3119999999999</v>
      </c>
      <c r="H85" s="108"/>
    </row>
    <row r="86" spans="1:8" s="98" customFormat="1" ht="18" customHeight="1">
      <c r="A86" s="98" t="s">
        <v>169</v>
      </c>
      <c r="B86" s="781">
        <v>0.154</v>
      </c>
      <c r="C86" s="782">
        <f>B70*(1-B86)</f>
        <v>376.46999999999997</v>
      </c>
      <c r="D86" s="783">
        <f>B70*(1+B86)</f>
        <v>513.53</v>
      </c>
      <c r="E86" s="781">
        <v>0.77100000000000002</v>
      </c>
      <c r="F86" s="784">
        <f>B70*(1-E86)</f>
        <v>101.90499999999999</v>
      </c>
      <c r="G86" s="785">
        <f>B70*(1+E86)</f>
        <v>788.09499999999991</v>
      </c>
      <c r="H86" s="108"/>
    </row>
    <row r="87" spans="1:8" s="98" customFormat="1" ht="18" customHeight="1">
      <c r="A87" s="98" t="s">
        <v>172</v>
      </c>
      <c r="B87" s="781">
        <v>0.106</v>
      </c>
      <c r="C87" s="782">
        <f>B72*(1-B87)</f>
        <v>858.24</v>
      </c>
      <c r="D87" s="783">
        <f>B72*(1+B87)</f>
        <v>1061.76</v>
      </c>
      <c r="E87" s="781">
        <v>0.18</v>
      </c>
      <c r="F87" s="784">
        <f>B72*(1-E87)</f>
        <v>787.2</v>
      </c>
      <c r="G87" s="785">
        <f>B72*(1+E87)</f>
        <v>1132.8</v>
      </c>
      <c r="H87" s="108"/>
    </row>
    <row r="88" spans="1:8" s="98" customFormat="1" ht="18" customHeight="1">
      <c r="A88" s="805" t="s">
        <v>194</v>
      </c>
      <c r="B88" s="787">
        <v>0.45800000000000002</v>
      </c>
      <c r="C88" s="788">
        <f>B74*(1-B88)</f>
        <v>11.382000000000001</v>
      </c>
      <c r="D88" s="789">
        <f>B74*(1+B88)</f>
        <v>30.617999999999999</v>
      </c>
      <c r="E88" s="787">
        <v>0.77700000000000002</v>
      </c>
      <c r="F88" s="790">
        <f>B74*(1-E88)</f>
        <v>4.6829999999999998</v>
      </c>
      <c r="G88" s="791">
        <f>B74*(1+E88)</f>
        <v>37.317</v>
      </c>
      <c r="H88" s="108"/>
    </row>
    <row r="89" spans="1:8" ht="12.6" customHeight="1">
      <c r="A89" s="85"/>
      <c r="B89" s="84" t="s">
        <v>1</v>
      </c>
      <c r="C89" s="83" t="s">
        <v>14</v>
      </c>
      <c r="D89" s="83" t="s">
        <v>14</v>
      </c>
      <c r="E89" s="84" t="s">
        <v>1</v>
      </c>
      <c r="F89" s="83" t="s">
        <v>14</v>
      </c>
      <c r="G89" s="83" t="s">
        <v>14</v>
      </c>
    </row>
    <row r="90" spans="1:8">
      <c r="A90" s="46" t="s">
        <v>195</v>
      </c>
      <c r="B90" s="113">
        <v>0.28100000000000003</v>
      </c>
      <c r="C90" s="71">
        <f>B76*(1-B90)</f>
        <v>1.97725</v>
      </c>
      <c r="D90" s="72">
        <f>B76*(1+B90)</f>
        <v>3.5227500000000003</v>
      </c>
      <c r="E90" s="113">
        <v>0.47699999999999998</v>
      </c>
      <c r="F90" s="73">
        <f>B76*(1-E90)</f>
        <v>1.43825</v>
      </c>
      <c r="G90" s="140">
        <f>B76*(1+E90)</f>
        <v>4.06175</v>
      </c>
    </row>
    <row r="94" spans="1:8" s="56" customFormat="1">
      <c r="E94" s="838"/>
    </row>
    <row r="95" spans="1:8" ht="21">
      <c r="A95" s="158" t="s">
        <v>196</v>
      </c>
    </row>
    <row r="97" spans="1:16" ht="15.6">
      <c r="A97" s="2" t="s">
        <v>325</v>
      </c>
    </row>
    <row r="98" spans="1:16">
      <c r="A98" s="21"/>
      <c r="B98" s="21"/>
      <c r="C98" s="21"/>
      <c r="D98" s="21"/>
      <c r="E98" s="30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6" ht="60" customHeight="1">
      <c r="A99" s="5" t="s">
        <v>54</v>
      </c>
      <c r="B99" s="19" t="s">
        <v>326</v>
      </c>
      <c r="C99" s="182" t="s">
        <v>77</v>
      </c>
      <c r="D99" s="183" t="s">
        <v>78</v>
      </c>
      <c r="E99" s="837" t="s">
        <v>79</v>
      </c>
      <c r="F99" s="184" t="s">
        <v>80</v>
      </c>
      <c r="G99" s="184" t="s">
        <v>81</v>
      </c>
      <c r="H99" s="185" t="s">
        <v>82</v>
      </c>
      <c r="I99" s="185" t="s">
        <v>83</v>
      </c>
      <c r="J99" s="125" t="s">
        <v>334</v>
      </c>
      <c r="K99" s="181" t="s">
        <v>333</v>
      </c>
      <c r="L99" s="181" t="s">
        <v>331</v>
      </c>
      <c r="M99" s="186" t="s">
        <v>10</v>
      </c>
      <c r="N99" s="187" t="s">
        <v>90</v>
      </c>
      <c r="O99" s="188" t="s">
        <v>327</v>
      </c>
      <c r="P99" s="29" t="s">
        <v>2</v>
      </c>
    </row>
    <row r="100" spans="1:16" ht="16.2" customHeight="1">
      <c r="A100" s="10"/>
      <c r="B100" s="20" t="s">
        <v>16</v>
      </c>
      <c r="C100" s="27" t="s">
        <v>16</v>
      </c>
      <c r="D100" s="6" t="s">
        <v>16</v>
      </c>
      <c r="E100" s="303" t="s">
        <v>1</v>
      </c>
      <c r="F100" s="8" t="s">
        <v>16</v>
      </c>
      <c r="G100" s="8" t="s">
        <v>16</v>
      </c>
      <c r="H100" s="9" t="s">
        <v>16</v>
      </c>
      <c r="I100" s="9" t="s">
        <v>16</v>
      </c>
      <c r="J100" s="16" t="s">
        <v>16</v>
      </c>
      <c r="K100" s="11" t="s">
        <v>16</v>
      </c>
      <c r="L100" s="11" t="s">
        <v>1</v>
      </c>
      <c r="M100" s="17" t="s">
        <v>16</v>
      </c>
      <c r="N100" s="13" t="s">
        <v>16</v>
      </c>
      <c r="O100" s="14" t="s">
        <v>1</v>
      </c>
      <c r="P100" s="30"/>
    </row>
    <row r="101" spans="1:16" ht="19.95" customHeight="1">
      <c r="A101" s="3" t="s">
        <v>159</v>
      </c>
      <c r="B101" s="78">
        <v>227.34</v>
      </c>
      <c r="C101" s="543" t="s">
        <v>86</v>
      </c>
      <c r="D101" s="65" t="e">
        <f t="shared" ref="D101:D107" si="31">B101-C101</f>
        <v>#VALUE!</v>
      </c>
      <c r="E101" s="7" t="e">
        <f t="shared" ref="E101:E107" si="32">B101/C101</f>
        <v>#VALUE!</v>
      </c>
      <c r="F101" s="74" t="s">
        <v>86</v>
      </c>
      <c r="G101" s="75" t="e">
        <f t="shared" ref="G101:G107" si="33">B101-F101</f>
        <v>#VALUE!</v>
      </c>
      <c r="H101" s="76" t="s">
        <v>86</v>
      </c>
      <c r="I101" s="77" t="e">
        <f t="shared" ref="I101:I107" si="34">B101-H101</f>
        <v>#VALUE!</v>
      </c>
      <c r="J101" s="638">
        <v>226.58</v>
      </c>
      <c r="K101" s="68">
        <f t="shared" ref="K101:K107" si="35">B101-J101</f>
        <v>0.75999999999999091</v>
      </c>
      <c r="L101" s="12">
        <f t="shared" ref="L101:L107" si="36">B101/J101</f>
        <v>1.0033542236737576</v>
      </c>
      <c r="M101" s="69">
        <v>214.91</v>
      </c>
      <c r="N101" s="70">
        <f t="shared" ref="N101:N107" si="37">B101-M101</f>
        <v>12.430000000000007</v>
      </c>
      <c r="O101" s="15">
        <f t="shared" ref="O101:O107" si="38">B101/M101</f>
        <v>1.0578381648131776</v>
      </c>
      <c r="P101" s="31" t="s">
        <v>149</v>
      </c>
    </row>
    <row r="102" spans="1:16" s="98" customFormat="1" ht="19.95" customHeight="1">
      <c r="A102" s="359" t="s">
        <v>197</v>
      </c>
      <c r="B102" s="360">
        <v>204.08</v>
      </c>
      <c r="C102" s="362">
        <v>202.72</v>
      </c>
      <c r="D102" s="362">
        <f>B102-C102</f>
        <v>1.3600000000000136</v>
      </c>
      <c r="E102" s="363">
        <f>B102/C102</f>
        <v>1.0067087608524072</v>
      </c>
      <c r="F102" s="806">
        <v>195.7</v>
      </c>
      <c r="G102" s="806">
        <f>B102-F102</f>
        <v>8.3800000000000239</v>
      </c>
      <c r="H102" s="807">
        <v>205</v>
      </c>
      <c r="I102" s="807">
        <f>B102-H102</f>
        <v>-0.91999999999998749</v>
      </c>
      <c r="J102" s="808">
        <v>203.86</v>
      </c>
      <c r="K102" s="809">
        <f>B102-J102</f>
        <v>0.21999999999999886</v>
      </c>
      <c r="L102" s="798">
        <f>B102/J102</f>
        <v>1.001079171980771</v>
      </c>
      <c r="M102" s="810">
        <f>B101</f>
        <v>227.34</v>
      </c>
      <c r="N102" s="811">
        <f>B102-M102</f>
        <v>-23.259999999999991</v>
      </c>
      <c r="O102" s="801">
        <f>B102/M102</f>
        <v>0.8976862848596816</v>
      </c>
      <c r="P102" s="474" t="s">
        <v>149</v>
      </c>
    </row>
    <row r="103" spans="1:16" ht="19.95" customHeight="1">
      <c r="A103" s="3" t="s">
        <v>160</v>
      </c>
      <c r="B103" s="78">
        <v>262.39999999999998</v>
      </c>
      <c r="C103" s="543" t="s">
        <v>86</v>
      </c>
      <c r="D103" s="65" t="e">
        <f>B103-C103</f>
        <v>#VALUE!</v>
      </c>
      <c r="E103" s="7" t="e">
        <f>B103/C103</f>
        <v>#VALUE!</v>
      </c>
      <c r="F103" s="555" t="s">
        <v>86</v>
      </c>
      <c r="G103" s="75" t="e">
        <f>B103-F103</f>
        <v>#VALUE!</v>
      </c>
      <c r="H103" s="556" t="s">
        <v>86</v>
      </c>
      <c r="I103" s="77" t="e">
        <f>B103-H103</f>
        <v>#VALUE!</v>
      </c>
      <c r="J103" s="638">
        <v>261.62</v>
      </c>
      <c r="K103" s="68">
        <f>B103-J103</f>
        <v>0.77999999999997272</v>
      </c>
      <c r="L103" s="12">
        <f>B103/J103</f>
        <v>1.002981423438575</v>
      </c>
      <c r="M103" s="69">
        <v>252.41</v>
      </c>
      <c r="N103" s="70">
        <f>B103-M103</f>
        <v>9.9899999999999807</v>
      </c>
      <c r="O103" s="15">
        <f>B103/M103</f>
        <v>1.0395784636107919</v>
      </c>
      <c r="P103" s="31" t="s">
        <v>149</v>
      </c>
    </row>
    <row r="104" spans="1:16" s="98" customFormat="1" ht="19.95" customHeight="1">
      <c r="A104" s="359" t="s">
        <v>198</v>
      </c>
      <c r="B104" s="360">
        <v>232.24</v>
      </c>
      <c r="C104" s="812" t="s">
        <v>86</v>
      </c>
      <c r="D104" s="362" t="e">
        <f>B104-C104</f>
        <v>#VALUE!</v>
      </c>
      <c r="E104" s="363" t="e">
        <f>B104/C104</f>
        <v>#VALUE!</v>
      </c>
      <c r="F104" s="813" t="s">
        <v>86</v>
      </c>
      <c r="G104" s="806" t="e">
        <f>B104-F104</f>
        <v>#VALUE!</v>
      </c>
      <c r="H104" s="814" t="s">
        <v>86</v>
      </c>
      <c r="I104" s="807" t="e">
        <f>B104-H104</f>
        <v>#VALUE!</v>
      </c>
      <c r="J104" s="808">
        <v>231.78</v>
      </c>
      <c r="K104" s="809">
        <f>B104-J104</f>
        <v>0.46000000000000796</v>
      </c>
      <c r="L104" s="798">
        <f>B104/J104</f>
        <v>1.0019846406074726</v>
      </c>
      <c r="M104" s="810">
        <f>B103</f>
        <v>262.39999999999998</v>
      </c>
      <c r="N104" s="811">
        <f>B104-M104</f>
        <v>-30.159999999999968</v>
      </c>
      <c r="O104" s="801">
        <f>B104/M104</f>
        <v>0.88506097560975616</v>
      </c>
      <c r="P104" s="474" t="s">
        <v>149</v>
      </c>
    </row>
    <row r="105" spans="1:16" ht="19.95" customHeight="1">
      <c r="A105" s="94" t="s">
        <v>161</v>
      </c>
      <c r="B105" s="78">
        <v>96.62</v>
      </c>
      <c r="C105" s="159" t="s">
        <v>86</v>
      </c>
      <c r="D105" s="96" t="e">
        <f t="shared" si="31"/>
        <v>#VALUE!</v>
      </c>
      <c r="E105" s="24" t="e">
        <f t="shared" si="32"/>
        <v>#VALUE!</v>
      </c>
      <c r="F105" s="681" t="s">
        <v>86</v>
      </c>
      <c r="G105" s="193" t="e">
        <f t="shared" si="33"/>
        <v>#VALUE!</v>
      </c>
      <c r="H105" s="682" t="s">
        <v>86</v>
      </c>
      <c r="I105" s="194" t="e">
        <f t="shared" si="34"/>
        <v>#VALUE!</v>
      </c>
      <c r="J105" s="638">
        <v>96.28</v>
      </c>
      <c r="K105" s="97">
        <f t="shared" si="35"/>
        <v>0.34000000000000341</v>
      </c>
      <c r="L105" s="25">
        <f t="shared" si="36"/>
        <v>1.0035313668466972</v>
      </c>
      <c r="M105" s="69">
        <v>77.92</v>
      </c>
      <c r="N105" s="195">
        <f t="shared" si="37"/>
        <v>18.700000000000003</v>
      </c>
      <c r="O105" s="166">
        <f t="shared" si="38"/>
        <v>1.2399897330595482</v>
      </c>
      <c r="P105" s="31" t="s">
        <v>149</v>
      </c>
    </row>
    <row r="106" spans="1:16" s="98" customFormat="1" ht="19.95" customHeight="1">
      <c r="A106" s="359" t="s">
        <v>199</v>
      </c>
      <c r="B106" s="815">
        <v>98.32</v>
      </c>
      <c r="C106" s="362">
        <v>97.82</v>
      </c>
      <c r="D106" s="362">
        <f>B106-C106</f>
        <v>0.5</v>
      </c>
      <c r="E106" s="363">
        <f>B106/C106</f>
        <v>1.0051114291555918</v>
      </c>
      <c r="F106" s="806">
        <v>95.2</v>
      </c>
      <c r="G106" s="806">
        <f>B106-F106</f>
        <v>3.1199999999999903</v>
      </c>
      <c r="H106" s="807">
        <v>99</v>
      </c>
      <c r="I106" s="807">
        <f>B106-H106</f>
        <v>-0.68000000000000682</v>
      </c>
      <c r="J106" s="808">
        <v>97.9</v>
      </c>
      <c r="K106" s="809">
        <f>B106-J106</f>
        <v>0.41999999999998749</v>
      </c>
      <c r="L106" s="798">
        <f>B106/J106</f>
        <v>1.0042900919305413</v>
      </c>
      <c r="M106" s="810">
        <f>B105</f>
        <v>96.62</v>
      </c>
      <c r="N106" s="811">
        <f>B106-M106</f>
        <v>1.6999999999999886</v>
      </c>
      <c r="O106" s="801">
        <f>B106/M106</f>
        <v>1.0175947008900847</v>
      </c>
      <c r="P106" s="474" t="s">
        <v>149</v>
      </c>
    </row>
    <row r="107" spans="1:16" ht="19.95" customHeight="1">
      <c r="A107" s="227" t="s">
        <v>162</v>
      </c>
      <c r="B107" s="197">
        <v>255.33</v>
      </c>
      <c r="C107" s="560" t="s">
        <v>86</v>
      </c>
      <c r="D107" s="239" t="e">
        <f t="shared" si="31"/>
        <v>#VALUE!</v>
      </c>
      <c r="E107" s="230" t="e">
        <f t="shared" si="32"/>
        <v>#VALUE!</v>
      </c>
      <c r="F107" s="681" t="s">
        <v>86</v>
      </c>
      <c r="G107" s="240" t="e">
        <f t="shared" si="33"/>
        <v>#VALUE!</v>
      </c>
      <c r="H107" s="682" t="s">
        <v>86</v>
      </c>
      <c r="I107" s="241" t="e">
        <f t="shared" si="34"/>
        <v>#VALUE!</v>
      </c>
      <c r="J107" s="639">
        <v>255.61</v>
      </c>
      <c r="K107" s="242">
        <f t="shared" si="35"/>
        <v>-0.28000000000000114</v>
      </c>
      <c r="L107" s="234">
        <f t="shared" si="36"/>
        <v>0.9989045811979187</v>
      </c>
      <c r="M107" s="243">
        <v>241.44</v>
      </c>
      <c r="N107" s="244">
        <f t="shared" si="37"/>
        <v>13.890000000000015</v>
      </c>
      <c r="O107" s="237">
        <f t="shared" si="38"/>
        <v>1.0575298210735586</v>
      </c>
      <c r="P107" s="238" t="s">
        <v>149</v>
      </c>
    </row>
    <row r="108" spans="1:16" s="98" customFormat="1" ht="19.95" customHeight="1">
      <c r="A108" s="359" t="s">
        <v>200</v>
      </c>
      <c r="B108" s="360">
        <v>268.42</v>
      </c>
      <c r="C108" s="362">
        <v>267.07</v>
      </c>
      <c r="D108" s="362">
        <f>B108-C108</f>
        <v>1.3500000000000227</v>
      </c>
      <c r="E108" s="363">
        <f>B108/C108</f>
        <v>1.0050548545325197</v>
      </c>
      <c r="F108" s="806">
        <v>264</v>
      </c>
      <c r="G108" s="806">
        <f>B108-F108</f>
        <v>4.4200000000000159</v>
      </c>
      <c r="H108" s="807">
        <v>270</v>
      </c>
      <c r="I108" s="807">
        <f>B108-H108</f>
        <v>-1.5799999999999841</v>
      </c>
      <c r="J108" s="808">
        <v>267.52999999999997</v>
      </c>
      <c r="K108" s="809">
        <f>B108-J108</f>
        <v>0.8900000000000432</v>
      </c>
      <c r="L108" s="798">
        <f>B108/J108</f>
        <v>1.0033267297125557</v>
      </c>
      <c r="M108" s="810">
        <f>B107</f>
        <v>255.33</v>
      </c>
      <c r="N108" s="811">
        <f>B108-M108</f>
        <v>13.090000000000003</v>
      </c>
      <c r="O108" s="801">
        <f>B108/M108</f>
        <v>1.0512669878196843</v>
      </c>
      <c r="P108" s="474" t="s">
        <v>149</v>
      </c>
    </row>
    <row r="111" spans="1:16" ht="15.6">
      <c r="A111" s="2" t="s">
        <v>328</v>
      </c>
    </row>
    <row r="112" spans="1:16">
      <c r="A112" s="21"/>
      <c r="B112" s="21"/>
      <c r="C112" s="21"/>
      <c r="D112" s="21"/>
      <c r="E112" s="301"/>
      <c r="F112" s="21"/>
      <c r="G112" s="21"/>
    </row>
    <row r="113" spans="1:8" ht="24.9" customHeight="1">
      <c r="B113" s="41"/>
      <c r="C113" s="879" t="s">
        <v>3</v>
      </c>
      <c r="D113" s="880"/>
      <c r="E113" s="833"/>
      <c r="F113" s="883" t="s">
        <v>6</v>
      </c>
      <c r="G113" s="884"/>
      <c r="H113" s="18"/>
    </row>
    <row r="114" spans="1:8" ht="60.6">
      <c r="A114" s="5" t="s">
        <v>54</v>
      </c>
      <c r="B114" s="42" t="s">
        <v>8</v>
      </c>
      <c r="C114" s="35" t="s">
        <v>4</v>
      </c>
      <c r="D114" s="36" t="s">
        <v>5</v>
      </c>
      <c r="E114" s="834" t="s">
        <v>7</v>
      </c>
      <c r="F114" s="38" t="s">
        <v>12</v>
      </c>
      <c r="G114" s="39" t="s">
        <v>13</v>
      </c>
      <c r="H114" s="18"/>
    </row>
    <row r="115" spans="1:8" ht="16.2" customHeight="1">
      <c r="A115" s="10"/>
      <c r="B115" s="43" t="s">
        <v>1</v>
      </c>
      <c r="C115" s="37" t="s">
        <v>16</v>
      </c>
      <c r="D115" s="32" t="s">
        <v>16</v>
      </c>
      <c r="E115" s="835" t="s">
        <v>1</v>
      </c>
      <c r="F115" s="40" t="s">
        <v>16</v>
      </c>
      <c r="G115" s="33" t="s">
        <v>16</v>
      </c>
      <c r="H115" s="18"/>
    </row>
    <row r="116" spans="1:8" s="98" customFormat="1" ht="25.05" customHeight="1">
      <c r="A116" s="98" t="s">
        <v>201</v>
      </c>
      <c r="B116" s="297">
        <f>B117</f>
        <v>0.98</v>
      </c>
      <c r="C116" s="816">
        <f>B101*(1-B116)</f>
        <v>4.5468000000000037</v>
      </c>
      <c r="D116" s="817">
        <f>B101*(1+B116)</f>
        <v>450.13319999999999</v>
      </c>
      <c r="E116" s="297">
        <f>E117</f>
        <v>0.16600000000000001</v>
      </c>
      <c r="F116" s="818">
        <f>B101*(1-E116)</f>
        <v>189.60156000000001</v>
      </c>
      <c r="G116" s="819">
        <f>B101*(1+E116)</f>
        <v>265.07844</v>
      </c>
      <c r="H116" s="108"/>
    </row>
    <row r="117" spans="1:8" s="98" customFormat="1" ht="25.05" customHeight="1">
      <c r="A117" s="98" t="s">
        <v>202</v>
      </c>
      <c r="B117" s="781">
        <v>0.98</v>
      </c>
      <c r="C117" s="820">
        <f>B104*(1-B117)</f>
        <v>4.6448000000000045</v>
      </c>
      <c r="D117" s="821">
        <f>B104*(1+B117)</f>
        <v>459.83519999999999</v>
      </c>
      <c r="E117" s="781">
        <v>0.16600000000000001</v>
      </c>
      <c r="F117" s="822">
        <f>B104*(1-E117)</f>
        <v>193.68816000000001</v>
      </c>
      <c r="G117" s="823">
        <f>B104*(1+E117)</f>
        <v>270.79183999999998</v>
      </c>
      <c r="H117" s="108"/>
    </row>
    <row r="118" spans="1:8" s="98" customFormat="1" ht="25.05" customHeight="1">
      <c r="A118" s="98" t="s">
        <v>203</v>
      </c>
      <c r="B118" s="824">
        <v>0.158</v>
      </c>
      <c r="C118" s="820">
        <f>B106*(1-B118)</f>
        <v>82.785439999999994</v>
      </c>
      <c r="D118" s="821">
        <f>B106*(1+B118)</f>
        <v>113.85455999999998</v>
      </c>
      <c r="E118" s="824">
        <v>0.26800000000000002</v>
      </c>
      <c r="F118" s="822">
        <f>B106*(1-E118)</f>
        <v>71.97023999999999</v>
      </c>
      <c r="G118" s="823">
        <f>B106*(1+E118)</f>
        <v>124.66976</v>
      </c>
      <c r="H118" s="108"/>
    </row>
    <row r="119" spans="1:8" s="98" customFormat="1" ht="25.05" customHeight="1">
      <c r="A119" s="359" t="s">
        <v>200</v>
      </c>
      <c r="B119" s="787">
        <v>5.6000000000000001E-2</v>
      </c>
      <c r="C119" s="825">
        <f>B108*(1-B119)</f>
        <v>253.38848000000002</v>
      </c>
      <c r="D119" s="826">
        <f>B108*(1+B119)</f>
        <v>283.45152000000002</v>
      </c>
      <c r="E119" s="787">
        <v>9.5000000000000001E-2</v>
      </c>
      <c r="F119" s="827">
        <f>B108*(1-E119)</f>
        <v>242.92010000000002</v>
      </c>
      <c r="G119" s="828">
        <f>B108*(1+E119)</f>
        <v>293.91989999999998</v>
      </c>
      <c r="H119" s="108"/>
    </row>
  </sheetData>
  <mergeCells count="6">
    <mergeCell ref="C44:D44"/>
    <mergeCell ref="F44:G44"/>
    <mergeCell ref="C82:D82"/>
    <mergeCell ref="F82:G82"/>
    <mergeCell ref="C113:D113"/>
    <mergeCell ref="F113:G113"/>
  </mergeCells>
  <pageMargins left="0.4" right="0.4" top="0.4" bottom="0.4" header="0.75" footer="0.75"/>
  <pageSetup scale="20" orientation="landscape" r:id="rId1"/>
  <ignoredErrors>
    <ignoredError sqref="D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1"/>
  <sheetViews>
    <sheetView zoomScale="80" zoomScaleNormal="80" workbookViewId="0">
      <selection activeCell="B198" sqref="B198"/>
    </sheetView>
  </sheetViews>
  <sheetFormatPr defaultRowHeight="13.2"/>
  <cols>
    <col min="1" max="1" width="35.6640625" customWidth="1"/>
    <col min="2" max="4" width="15.6640625" customWidth="1"/>
    <col min="5" max="5" width="15.6640625" style="300" customWidth="1"/>
    <col min="6" max="9" width="15.6640625" customWidth="1"/>
    <col min="10" max="10" width="15.6640625" style="300" customWidth="1"/>
    <col min="11" max="12" width="15.6640625" customWidth="1"/>
    <col min="13" max="13" width="15.6640625" style="300" customWidth="1"/>
  </cols>
  <sheetData>
    <row r="1" spans="1:14" ht="21">
      <c r="A1" s="4" t="s">
        <v>204</v>
      </c>
    </row>
    <row r="3" spans="1:14" ht="15.6">
      <c r="A3" s="2" t="s">
        <v>205</v>
      </c>
    </row>
    <row r="4" spans="1:14" ht="13.2" customHeight="1">
      <c r="A4" s="21"/>
      <c r="B4" s="21"/>
      <c r="C4" s="21"/>
      <c r="D4" s="21"/>
      <c r="E4" s="301"/>
      <c r="F4" s="21"/>
      <c r="G4" s="21"/>
      <c r="H4" s="21"/>
      <c r="I4" s="21"/>
      <c r="J4" s="301"/>
      <c r="K4" s="21"/>
      <c r="L4" s="21"/>
      <c r="M4" s="301"/>
    </row>
    <row r="5" spans="1:14" s="191" customFormat="1" ht="60" customHeight="1">
      <c r="A5" s="115" t="s">
        <v>41</v>
      </c>
      <c r="B5" s="328" t="s">
        <v>335</v>
      </c>
      <c r="C5" s="368" t="s">
        <v>351</v>
      </c>
      <c r="D5" s="369" t="s">
        <v>352</v>
      </c>
      <c r="E5" s="642" t="s">
        <v>353</v>
      </c>
      <c r="F5" s="328" t="s">
        <v>336</v>
      </c>
      <c r="G5" s="116" t="s">
        <v>354</v>
      </c>
      <c r="H5" s="250" t="s">
        <v>355</v>
      </c>
      <c r="I5" s="365" t="s">
        <v>206</v>
      </c>
      <c r="J5" s="302" t="s">
        <v>207</v>
      </c>
      <c r="K5" s="328" t="s">
        <v>117</v>
      </c>
      <c r="L5" s="385" t="s">
        <v>208</v>
      </c>
      <c r="M5" s="644" t="s">
        <v>209</v>
      </c>
      <c r="N5" s="190"/>
    </row>
    <row r="6" spans="1:14" ht="18" customHeight="1">
      <c r="A6" s="10"/>
      <c r="B6" s="329" t="s">
        <v>16</v>
      </c>
      <c r="C6" s="20" t="s">
        <v>16</v>
      </c>
      <c r="D6" s="371" t="s">
        <v>16</v>
      </c>
      <c r="E6" s="643" t="s">
        <v>1</v>
      </c>
      <c r="F6" s="329" t="s">
        <v>16</v>
      </c>
      <c r="G6" s="27" t="s">
        <v>16</v>
      </c>
      <c r="H6" s="6" t="s">
        <v>16</v>
      </c>
      <c r="I6" s="27" t="s">
        <v>16</v>
      </c>
      <c r="J6" s="303" t="s">
        <v>1</v>
      </c>
      <c r="K6" s="329" t="s">
        <v>16</v>
      </c>
      <c r="L6" s="16" t="s">
        <v>16</v>
      </c>
      <c r="M6" s="645" t="s">
        <v>1</v>
      </c>
      <c r="N6" s="18"/>
    </row>
    <row r="7" spans="1:14" s="98" customFormat="1" ht="18" customHeight="1">
      <c r="A7" s="98" t="s">
        <v>17</v>
      </c>
      <c r="B7" s="104">
        <v>755.21</v>
      </c>
      <c r="C7" s="373">
        <v>751.98</v>
      </c>
      <c r="D7" s="374">
        <f>B7-C7</f>
        <v>3.2300000000000182</v>
      </c>
      <c r="E7" s="375">
        <f>B7/C7</f>
        <v>1.0042953270033779</v>
      </c>
      <c r="F7" s="104">
        <v>753.61</v>
      </c>
      <c r="G7" s="246">
        <v>753.89</v>
      </c>
      <c r="H7" s="251">
        <f>F7-G7</f>
        <v>-0.27999999999997272</v>
      </c>
      <c r="I7" s="247">
        <f>B7-F7</f>
        <v>1.6000000000000227</v>
      </c>
      <c r="J7" s="106">
        <f>B7/F7</f>
        <v>1.0021231140775733</v>
      </c>
      <c r="K7" s="107">
        <v>735.26</v>
      </c>
      <c r="L7" s="388">
        <f>B7-K7</f>
        <v>19.950000000000045</v>
      </c>
      <c r="M7" s="389">
        <f>B7/K7</f>
        <v>1.0271332589832169</v>
      </c>
      <c r="N7" s="99"/>
    </row>
    <row r="8" spans="1:14" s="99" customFormat="1" ht="18" customHeight="1">
      <c r="A8" s="98" t="s">
        <v>18</v>
      </c>
      <c r="B8" s="109">
        <v>47.37</v>
      </c>
      <c r="C8" s="373">
        <v>47.37</v>
      </c>
      <c r="D8" s="374">
        <f t="shared" ref="D8:D29" si="0">B8-C8</f>
        <v>0</v>
      </c>
      <c r="E8" s="375">
        <f t="shared" ref="E8:E28" si="1">B8/C8</f>
        <v>1</v>
      </c>
      <c r="F8" s="109">
        <v>62.83</v>
      </c>
      <c r="G8" s="247">
        <v>62.83</v>
      </c>
      <c r="H8" s="251">
        <f t="shared" ref="H8:H28" si="2">F8-G8</f>
        <v>0</v>
      </c>
      <c r="I8" s="247">
        <f t="shared" ref="I8:I28" si="3">B8-F8</f>
        <v>-15.46</v>
      </c>
      <c r="J8" s="106">
        <f t="shared" ref="J8:J28" si="4">B8/F8</f>
        <v>0.75393920101862166</v>
      </c>
      <c r="K8" s="107">
        <v>56.12</v>
      </c>
      <c r="L8" s="390">
        <f t="shared" ref="L8:L28" si="5">B8-K8</f>
        <v>-8.75</v>
      </c>
      <c r="M8" s="391">
        <f t="shared" ref="M8:M28" si="6">B8/K8</f>
        <v>0.84408410548823953</v>
      </c>
    </row>
    <row r="9" spans="1:14" s="99" customFormat="1" ht="18" customHeight="1">
      <c r="A9" s="359" t="s">
        <v>19</v>
      </c>
      <c r="B9" s="360">
        <v>707.84</v>
      </c>
      <c r="C9" s="376">
        <v>704.6</v>
      </c>
      <c r="D9" s="377">
        <f t="shared" si="0"/>
        <v>3.2400000000000091</v>
      </c>
      <c r="E9" s="378">
        <f t="shared" si="1"/>
        <v>1.0045983536758445</v>
      </c>
      <c r="F9" s="360">
        <v>690.77</v>
      </c>
      <c r="G9" s="361">
        <v>691.06</v>
      </c>
      <c r="H9" s="362">
        <f t="shared" si="2"/>
        <v>-0.28999999999996362</v>
      </c>
      <c r="I9" s="361">
        <f t="shared" si="3"/>
        <v>17.07000000000005</v>
      </c>
      <c r="J9" s="363">
        <f t="shared" si="4"/>
        <v>1.0247115537733256</v>
      </c>
      <c r="K9" s="364">
        <v>679.14</v>
      </c>
      <c r="L9" s="392">
        <f t="shared" si="5"/>
        <v>28.700000000000045</v>
      </c>
      <c r="M9" s="393">
        <f t="shared" si="6"/>
        <v>1.0422593279736136</v>
      </c>
    </row>
    <row r="10" spans="1:14" s="98" customFormat="1" ht="18" customHeight="1">
      <c r="A10" s="98" t="s">
        <v>20</v>
      </c>
      <c r="B10" s="109">
        <v>221.5</v>
      </c>
      <c r="C10" s="373">
        <v>217.49</v>
      </c>
      <c r="D10" s="374">
        <f t="shared" si="0"/>
        <v>4.0099999999999909</v>
      </c>
      <c r="E10" s="375">
        <f t="shared" si="1"/>
        <v>1.0184376293162904</v>
      </c>
      <c r="F10" s="109">
        <v>228.88</v>
      </c>
      <c r="G10" s="247">
        <v>229.07</v>
      </c>
      <c r="H10" s="251">
        <f t="shared" si="2"/>
        <v>-0.18999999999999773</v>
      </c>
      <c r="I10" s="247">
        <f t="shared" si="3"/>
        <v>-7.3799999999999955</v>
      </c>
      <c r="J10" s="106">
        <f t="shared" si="4"/>
        <v>0.96775602936036353</v>
      </c>
      <c r="K10" s="107">
        <v>221.65</v>
      </c>
      <c r="L10" s="390">
        <f t="shared" si="5"/>
        <v>-0.15000000000000568</v>
      </c>
      <c r="M10" s="391">
        <f t="shared" si="6"/>
        <v>0.9993232573877735</v>
      </c>
    </row>
    <row r="11" spans="1:14" ht="18" customHeight="1">
      <c r="A11" s="3" t="s">
        <v>21</v>
      </c>
      <c r="B11" s="95">
        <v>17.5</v>
      </c>
      <c r="C11" s="379">
        <v>17.5</v>
      </c>
      <c r="D11" s="380">
        <f t="shared" si="0"/>
        <v>0</v>
      </c>
      <c r="E11" s="381">
        <f t="shared" si="1"/>
        <v>1</v>
      </c>
      <c r="F11" s="95">
        <v>18.399999999999999</v>
      </c>
      <c r="G11" s="248">
        <v>18.399999999999999</v>
      </c>
      <c r="H11" s="192">
        <f t="shared" si="2"/>
        <v>0</v>
      </c>
      <c r="I11" s="366">
        <f t="shared" si="3"/>
        <v>-0.89999999999999858</v>
      </c>
      <c r="J11" s="7">
        <f t="shared" si="4"/>
        <v>0.95108695652173925</v>
      </c>
      <c r="K11" s="100">
        <v>11.3</v>
      </c>
      <c r="L11" s="67">
        <f t="shared" si="5"/>
        <v>6.1999999999999993</v>
      </c>
      <c r="M11" s="394">
        <f t="shared" si="6"/>
        <v>1.5486725663716814</v>
      </c>
    </row>
    <row r="12" spans="1:14" ht="18" customHeight="1">
      <c r="A12" s="3" t="s">
        <v>22</v>
      </c>
      <c r="B12" s="95">
        <v>21.5</v>
      </c>
      <c r="C12" s="379">
        <v>21.5</v>
      </c>
      <c r="D12" s="380">
        <f t="shared" si="0"/>
        <v>0</v>
      </c>
      <c r="E12" s="381">
        <f t="shared" si="1"/>
        <v>1</v>
      </c>
      <c r="F12" s="95">
        <v>33.5</v>
      </c>
      <c r="G12" s="248">
        <v>33.5</v>
      </c>
      <c r="H12" s="192">
        <f t="shared" si="2"/>
        <v>0</v>
      </c>
      <c r="I12" s="366">
        <f t="shared" si="3"/>
        <v>-12</v>
      </c>
      <c r="J12" s="7">
        <f t="shared" si="4"/>
        <v>0.64179104477611937</v>
      </c>
      <c r="K12" s="100">
        <v>22.28</v>
      </c>
      <c r="L12" s="67">
        <f t="shared" si="5"/>
        <v>-0.78000000000000114</v>
      </c>
      <c r="M12" s="394">
        <f t="shared" si="6"/>
        <v>0.96499102333931774</v>
      </c>
    </row>
    <row r="13" spans="1:14" ht="18" customHeight="1">
      <c r="A13" s="3" t="s">
        <v>23</v>
      </c>
      <c r="B13" s="95">
        <v>30</v>
      </c>
      <c r="C13" s="379">
        <v>27</v>
      </c>
      <c r="D13" s="380">
        <f t="shared" si="0"/>
        <v>3</v>
      </c>
      <c r="E13" s="381">
        <f t="shared" si="1"/>
        <v>1.1111111111111112</v>
      </c>
      <c r="F13" s="95">
        <v>31.7</v>
      </c>
      <c r="G13" s="248">
        <v>31.7</v>
      </c>
      <c r="H13" s="192">
        <f t="shared" si="2"/>
        <v>0</v>
      </c>
      <c r="I13" s="366">
        <f t="shared" si="3"/>
        <v>-1.6999999999999993</v>
      </c>
      <c r="J13" s="7">
        <f t="shared" si="4"/>
        <v>0.94637223974763407</v>
      </c>
      <c r="K13" s="100">
        <v>27.59</v>
      </c>
      <c r="L13" s="67">
        <f t="shared" si="5"/>
        <v>2.41</v>
      </c>
      <c r="M13" s="394">
        <f t="shared" si="6"/>
        <v>1.0873504893077202</v>
      </c>
    </row>
    <row r="14" spans="1:14" ht="18" customHeight="1">
      <c r="A14" s="34" t="s">
        <v>55</v>
      </c>
      <c r="B14" s="78">
        <v>152.5</v>
      </c>
      <c r="C14" s="382">
        <v>151.49</v>
      </c>
      <c r="D14" s="383">
        <f t="shared" si="0"/>
        <v>1.0099999999999909</v>
      </c>
      <c r="E14" s="384">
        <f t="shared" si="1"/>
        <v>1.0066671067397188</v>
      </c>
      <c r="F14" s="78">
        <v>145.25</v>
      </c>
      <c r="G14" s="249">
        <v>145.47</v>
      </c>
      <c r="H14" s="196">
        <f t="shared" si="2"/>
        <v>-0.21999999999999886</v>
      </c>
      <c r="I14" s="367">
        <f t="shared" si="3"/>
        <v>7.25</v>
      </c>
      <c r="J14" s="22">
        <f t="shared" si="4"/>
        <v>1.0499139414802066</v>
      </c>
      <c r="K14" s="103">
        <v>160.47999999999999</v>
      </c>
      <c r="L14" s="395">
        <f t="shared" si="5"/>
        <v>-7.9799999999999898</v>
      </c>
      <c r="M14" s="396">
        <f t="shared" si="6"/>
        <v>0.95027417746759724</v>
      </c>
    </row>
    <row r="15" spans="1:14" s="98" customFormat="1" ht="18" customHeight="1">
      <c r="A15" s="98" t="s">
        <v>24</v>
      </c>
      <c r="B15" s="109">
        <v>202</v>
      </c>
      <c r="C15" s="373">
        <v>202.71</v>
      </c>
      <c r="D15" s="374">
        <f t="shared" si="0"/>
        <v>-0.71000000000000796</v>
      </c>
      <c r="E15" s="375">
        <f t="shared" si="1"/>
        <v>0.99649745942479395</v>
      </c>
      <c r="F15" s="109">
        <v>200.06</v>
      </c>
      <c r="G15" s="247">
        <v>200.16</v>
      </c>
      <c r="H15" s="251">
        <f t="shared" si="2"/>
        <v>-9.9999999999994316E-2</v>
      </c>
      <c r="I15" s="247">
        <f t="shared" si="3"/>
        <v>1.9399999999999977</v>
      </c>
      <c r="J15" s="106">
        <f t="shared" si="4"/>
        <v>1.0096970908727381</v>
      </c>
      <c r="K15" s="107">
        <v>205.47</v>
      </c>
      <c r="L15" s="390">
        <f t="shared" si="5"/>
        <v>-3.4699999999999989</v>
      </c>
      <c r="M15" s="391">
        <f t="shared" si="6"/>
        <v>0.98311188981359809</v>
      </c>
    </row>
    <row r="16" spans="1:14" ht="18" customHeight="1">
      <c r="A16" s="3" t="s">
        <v>25</v>
      </c>
      <c r="B16" s="95">
        <v>4.25</v>
      </c>
      <c r="C16" s="379">
        <v>4.9000000000000004</v>
      </c>
      <c r="D16" s="380">
        <f t="shared" si="0"/>
        <v>-0.65000000000000036</v>
      </c>
      <c r="E16" s="381">
        <f t="shared" si="1"/>
        <v>0.86734693877551017</v>
      </c>
      <c r="F16" s="95">
        <v>6.73</v>
      </c>
      <c r="G16" s="248">
        <v>6.73</v>
      </c>
      <c r="H16" s="192">
        <f t="shared" si="2"/>
        <v>0</v>
      </c>
      <c r="I16" s="366">
        <f t="shared" si="3"/>
        <v>-2.4800000000000004</v>
      </c>
      <c r="J16" s="7">
        <f t="shared" si="4"/>
        <v>0.6315007429420505</v>
      </c>
      <c r="K16" s="100">
        <v>5.54</v>
      </c>
      <c r="L16" s="67">
        <f t="shared" si="5"/>
        <v>-1.29</v>
      </c>
      <c r="M16" s="394">
        <f t="shared" si="6"/>
        <v>0.76714801444043323</v>
      </c>
    </row>
    <row r="17" spans="1:14" ht="18" customHeight="1">
      <c r="A17" s="3" t="s">
        <v>26</v>
      </c>
      <c r="B17" s="95">
        <v>130</v>
      </c>
      <c r="C17" s="379">
        <v>130</v>
      </c>
      <c r="D17" s="380">
        <f t="shared" si="0"/>
        <v>0</v>
      </c>
      <c r="E17" s="381">
        <f t="shared" si="1"/>
        <v>1</v>
      </c>
      <c r="F17" s="95">
        <v>128.85</v>
      </c>
      <c r="G17" s="248">
        <v>128.85</v>
      </c>
      <c r="H17" s="192">
        <f t="shared" si="2"/>
        <v>0</v>
      </c>
      <c r="I17" s="366">
        <f t="shared" si="3"/>
        <v>1.1500000000000057</v>
      </c>
      <c r="J17" s="7">
        <f t="shared" si="4"/>
        <v>1.0089251067132325</v>
      </c>
      <c r="K17" s="100">
        <v>130.19</v>
      </c>
      <c r="L17" s="67">
        <f t="shared" si="5"/>
        <v>-0.18999999999999773</v>
      </c>
      <c r="M17" s="394">
        <f t="shared" si="6"/>
        <v>0.99854059451570787</v>
      </c>
    </row>
    <row r="18" spans="1:14" ht="18" customHeight="1">
      <c r="A18" s="570" t="s">
        <v>104</v>
      </c>
      <c r="B18" s="579">
        <f>B7-B17</f>
        <v>625.21</v>
      </c>
      <c r="C18" s="590">
        <v>621.98</v>
      </c>
      <c r="D18" s="580">
        <f t="shared" si="0"/>
        <v>3.2300000000000182</v>
      </c>
      <c r="E18" s="572">
        <f t="shared" si="1"/>
        <v>1.0051930930254993</v>
      </c>
      <c r="F18" s="579">
        <f>F7-F17</f>
        <v>624.76</v>
      </c>
      <c r="G18" s="582">
        <v>625.04</v>
      </c>
      <c r="H18" s="584">
        <f t="shared" si="2"/>
        <v>-0.27999999999997272</v>
      </c>
      <c r="I18" s="582">
        <f t="shared" si="3"/>
        <v>0.45000000000004547</v>
      </c>
      <c r="J18" s="575">
        <f t="shared" si="4"/>
        <v>1.0007202765862091</v>
      </c>
      <c r="K18" s="595">
        <f>K7-K17</f>
        <v>605.06999999999994</v>
      </c>
      <c r="L18" s="593">
        <f>K18</f>
        <v>605.06999999999994</v>
      </c>
      <c r="M18" s="577">
        <f t="shared" si="6"/>
        <v>1.0332854049944635</v>
      </c>
      <c r="N18" s="570"/>
    </row>
    <row r="19" spans="1:14" ht="18" customHeight="1">
      <c r="A19" s="587" t="s">
        <v>105</v>
      </c>
      <c r="B19" s="571">
        <f>B17/B7</f>
        <v>0.17213755114471471</v>
      </c>
      <c r="C19" s="594">
        <v>0.17287693821644193</v>
      </c>
      <c r="D19" s="572">
        <f t="shared" si="0"/>
        <v>-7.3938707172721552E-4</v>
      </c>
      <c r="E19" s="572">
        <f t="shared" si="1"/>
        <v>0.99572304392155819</v>
      </c>
      <c r="F19" s="571">
        <f>F17/F7</f>
        <v>0.17097703055957325</v>
      </c>
      <c r="G19" s="573">
        <v>0.17091352849885261</v>
      </c>
      <c r="H19" s="574">
        <f t="shared" si="2"/>
        <v>6.3502060720643794E-5</v>
      </c>
      <c r="I19" s="573">
        <f t="shared" si="3"/>
        <v>1.1605205851414613E-3</v>
      </c>
      <c r="J19" s="575">
        <f t="shared" si="4"/>
        <v>1.0067875818251335</v>
      </c>
      <c r="K19" s="596">
        <f>K17/K7</f>
        <v>0.17706661589097733</v>
      </c>
      <c r="L19" s="576">
        <f>K19</f>
        <v>0.17706661589097733</v>
      </c>
      <c r="M19" s="577">
        <f t="shared" si="6"/>
        <v>0.97216265346541941</v>
      </c>
      <c r="N19" s="587"/>
    </row>
    <row r="20" spans="1:14" ht="18" customHeight="1">
      <c r="A20" s="3" t="s">
        <v>27</v>
      </c>
      <c r="B20" s="95">
        <v>19.420000000000002</v>
      </c>
      <c r="C20" s="379">
        <v>19.48</v>
      </c>
      <c r="D20" s="380">
        <f t="shared" si="0"/>
        <v>-5.9999999999998721E-2</v>
      </c>
      <c r="E20" s="381">
        <f t="shared" si="1"/>
        <v>0.99691991786447642</v>
      </c>
      <c r="F20" s="95">
        <v>20.14</v>
      </c>
      <c r="G20" s="248">
        <v>20.239999999999998</v>
      </c>
      <c r="H20" s="192">
        <f t="shared" si="2"/>
        <v>-9.9999999999997868E-2</v>
      </c>
      <c r="I20" s="366">
        <f t="shared" si="3"/>
        <v>-0.71999999999999886</v>
      </c>
      <c r="J20" s="7">
        <f t="shared" si="4"/>
        <v>0.96425024826216488</v>
      </c>
      <c r="K20" s="100">
        <v>19.91</v>
      </c>
      <c r="L20" s="67">
        <f t="shared" si="5"/>
        <v>-0.48999999999999844</v>
      </c>
      <c r="M20" s="394">
        <f t="shared" si="6"/>
        <v>0.97538925163234569</v>
      </c>
    </row>
    <row r="21" spans="1:14" ht="18" customHeight="1">
      <c r="A21" s="3" t="s">
        <v>28</v>
      </c>
      <c r="B21" s="95">
        <v>18.149999999999999</v>
      </c>
      <c r="C21" s="379">
        <v>18.149999999999999</v>
      </c>
      <c r="D21" s="380">
        <f t="shared" si="0"/>
        <v>0</v>
      </c>
      <c r="E21" s="381">
        <f t="shared" si="1"/>
        <v>1</v>
      </c>
      <c r="F21" s="95">
        <v>14.08</v>
      </c>
      <c r="G21" s="248">
        <v>14.08</v>
      </c>
      <c r="H21" s="192">
        <f t="shared" si="2"/>
        <v>0</v>
      </c>
      <c r="I21" s="366">
        <f t="shared" si="3"/>
        <v>4.0699999999999985</v>
      </c>
      <c r="J21" s="7">
        <f t="shared" si="4"/>
        <v>1.2890625</v>
      </c>
      <c r="K21" s="100">
        <v>19.98</v>
      </c>
      <c r="L21" s="67">
        <f t="shared" si="5"/>
        <v>-1.8300000000000018</v>
      </c>
      <c r="M21" s="394">
        <f t="shared" si="6"/>
        <v>0.90840840840840831</v>
      </c>
    </row>
    <row r="22" spans="1:14" ht="18" customHeight="1">
      <c r="A22" s="3" t="s">
        <v>29</v>
      </c>
      <c r="B22" s="95">
        <v>25.7</v>
      </c>
      <c r="C22" s="379">
        <v>25.7</v>
      </c>
      <c r="D22" s="380">
        <f t="shared" si="0"/>
        <v>0</v>
      </c>
      <c r="E22" s="381">
        <f t="shared" si="1"/>
        <v>1</v>
      </c>
      <c r="F22" s="95">
        <v>25.6</v>
      </c>
      <c r="G22" s="248">
        <v>25.6</v>
      </c>
      <c r="H22" s="192">
        <f t="shared" si="2"/>
        <v>0</v>
      </c>
      <c r="I22" s="366">
        <f t="shared" si="3"/>
        <v>9.9999999999997868E-2</v>
      </c>
      <c r="J22" s="7">
        <f t="shared" si="4"/>
        <v>1.00390625</v>
      </c>
      <c r="K22" s="100">
        <v>25.1</v>
      </c>
      <c r="L22" s="67">
        <f t="shared" si="5"/>
        <v>0.59999999999999787</v>
      </c>
      <c r="M22" s="394">
        <f t="shared" si="6"/>
        <v>1.0239043824701195</v>
      </c>
    </row>
    <row r="23" spans="1:14" s="98" customFormat="1" ht="18" customHeight="1">
      <c r="A23" s="94" t="s">
        <v>30</v>
      </c>
      <c r="B23" s="95">
        <v>0</v>
      </c>
      <c r="C23" s="379">
        <v>0</v>
      </c>
      <c r="D23" s="380">
        <f t="shared" si="0"/>
        <v>0</v>
      </c>
      <c r="E23" s="381" t="e">
        <f t="shared" si="1"/>
        <v>#DIV/0!</v>
      </c>
      <c r="F23" s="95">
        <v>0</v>
      </c>
      <c r="G23" s="248">
        <v>0</v>
      </c>
      <c r="H23" s="192">
        <f t="shared" si="2"/>
        <v>0</v>
      </c>
      <c r="I23" s="366">
        <f t="shared" si="3"/>
        <v>0</v>
      </c>
      <c r="J23" s="24" t="e">
        <f t="shared" si="4"/>
        <v>#DIV/0!</v>
      </c>
      <c r="K23" s="100">
        <v>0</v>
      </c>
      <c r="L23" s="67">
        <f t="shared" si="5"/>
        <v>0</v>
      </c>
      <c r="M23" s="394" t="e">
        <f t="shared" si="6"/>
        <v>#DIV/0!</v>
      </c>
      <c r="N23"/>
    </row>
    <row r="24" spans="1:14" ht="18" customHeight="1">
      <c r="A24" s="34" t="s">
        <v>31</v>
      </c>
      <c r="B24" s="78">
        <v>98.38</v>
      </c>
      <c r="C24" s="382">
        <v>98.38</v>
      </c>
      <c r="D24" s="383">
        <f t="shared" si="0"/>
        <v>0</v>
      </c>
      <c r="E24" s="384">
        <f t="shared" si="1"/>
        <v>1</v>
      </c>
      <c r="F24" s="78">
        <v>87</v>
      </c>
      <c r="G24" s="249">
        <v>87</v>
      </c>
      <c r="H24" s="196">
        <f t="shared" si="2"/>
        <v>0</v>
      </c>
      <c r="I24" s="367">
        <f t="shared" si="3"/>
        <v>11.379999999999995</v>
      </c>
      <c r="J24" s="22">
        <f t="shared" si="4"/>
        <v>1.1308045977011494</v>
      </c>
      <c r="K24" s="103">
        <v>86.53</v>
      </c>
      <c r="L24" s="395">
        <f t="shared" si="5"/>
        <v>11.849999999999994</v>
      </c>
      <c r="M24" s="396">
        <f t="shared" si="6"/>
        <v>1.1369467236796487</v>
      </c>
    </row>
    <row r="25" spans="1:14" ht="18" customHeight="1">
      <c r="A25" s="98" t="s">
        <v>32</v>
      </c>
      <c r="B25" s="109">
        <v>139.27000000000001</v>
      </c>
      <c r="C25" s="373">
        <v>139.27000000000001</v>
      </c>
      <c r="D25" s="374">
        <f t="shared" si="0"/>
        <v>0</v>
      </c>
      <c r="E25" s="375">
        <f t="shared" si="1"/>
        <v>1</v>
      </c>
      <c r="F25" s="109">
        <v>130.47999999999999</v>
      </c>
      <c r="G25" s="247">
        <v>130.47999999999999</v>
      </c>
      <c r="H25" s="251">
        <f t="shared" si="2"/>
        <v>0</v>
      </c>
      <c r="I25" s="247">
        <f t="shared" si="3"/>
        <v>8.7900000000000205</v>
      </c>
      <c r="J25" s="106">
        <f t="shared" si="4"/>
        <v>1.0673666462293074</v>
      </c>
      <c r="K25" s="107">
        <v>117.96</v>
      </c>
      <c r="L25" s="390">
        <f t="shared" si="5"/>
        <v>21.310000000000016</v>
      </c>
      <c r="M25" s="391">
        <f t="shared" si="6"/>
        <v>1.1806544591386912</v>
      </c>
      <c r="N25" s="98"/>
    </row>
    <row r="26" spans="1:14" s="569" customFormat="1" ht="18" customHeight="1">
      <c r="A26" s="3" t="s">
        <v>33</v>
      </c>
      <c r="B26" s="95">
        <v>83</v>
      </c>
      <c r="C26" s="379">
        <v>83</v>
      </c>
      <c r="D26" s="380">
        <f t="shared" si="0"/>
        <v>0</v>
      </c>
      <c r="E26" s="381">
        <f t="shared" si="1"/>
        <v>1</v>
      </c>
      <c r="F26" s="95">
        <v>72.53</v>
      </c>
      <c r="G26" s="248">
        <v>72.53</v>
      </c>
      <c r="H26" s="192">
        <f t="shared" si="2"/>
        <v>0</v>
      </c>
      <c r="I26" s="366">
        <f t="shared" si="3"/>
        <v>10.469999999999999</v>
      </c>
      <c r="J26" s="7">
        <f t="shared" si="4"/>
        <v>1.1443540603888047</v>
      </c>
      <c r="K26" s="100">
        <v>61.04</v>
      </c>
      <c r="L26" s="67">
        <f t="shared" si="5"/>
        <v>21.96</v>
      </c>
      <c r="M26" s="394">
        <f t="shared" si="6"/>
        <v>1.3597640891218874</v>
      </c>
      <c r="N26"/>
    </row>
    <row r="27" spans="1:14" s="605" customFormat="1" ht="18" customHeight="1">
      <c r="A27" s="3" t="s">
        <v>34</v>
      </c>
      <c r="B27" s="95">
        <v>14</v>
      </c>
      <c r="C27" s="379">
        <v>14</v>
      </c>
      <c r="D27" s="380">
        <f t="shared" si="0"/>
        <v>0</v>
      </c>
      <c r="E27" s="381">
        <f t="shared" si="1"/>
        <v>1</v>
      </c>
      <c r="F27" s="95">
        <v>14.99</v>
      </c>
      <c r="G27" s="248">
        <v>14.99</v>
      </c>
      <c r="H27" s="192">
        <f t="shared" si="2"/>
        <v>0</v>
      </c>
      <c r="I27" s="366">
        <f t="shared" si="3"/>
        <v>-0.99000000000000021</v>
      </c>
      <c r="J27" s="7">
        <f t="shared" si="4"/>
        <v>0.93395597064709801</v>
      </c>
      <c r="K27" s="100">
        <v>13.75</v>
      </c>
      <c r="L27" s="67">
        <f t="shared" si="5"/>
        <v>0.25</v>
      </c>
      <c r="M27" s="394">
        <f t="shared" si="6"/>
        <v>1.0181818181818181</v>
      </c>
      <c r="N27"/>
    </row>
    <row r="28" spans="1:14" ht="18" customHeight="1">
      <c r="A28" s="561" t="s">
        <v>35</v>
      </c>
      <c r="B28" s="276">
        <v>26.5</v>
      </c>
      <c r="C28" s="562">
        <v>26.5</v>
      </c>
      <c r="D28" s="563">
        <f t="shared" si="0"/>
        <v>0</v>
      </c>
      <c r="E28" s="381">
        <f t="shared" si="1"/>
        <v>1</v>
      </c>
      <c r="F28" s="276">
        <v>26.8</v>
      </c>
      <c r="G28" s="564">
        <v>26.8</v>
      </c>
      <c r="H28" s="565">
        <f t="shared" si="2"/>
        <v>0</v>
      </c>
      <c r="I28" s="566">
        <f t="shared" si="3"/>
        <v>-0.30000000000000071</v>
      </c>
      <c r="J28" s="24">
        <f t="shared" si="4"/>
        <v>0.98880597014925375</v>
      </c>
      <c r="K28" s="567">
        <v>27.27</v>
      </c>
      <c r="L28" s="568">
        <f t="shared" si="5"/>
        <v>-0.76999999999999957</v>
      </c>
      <c r="M28" s="394">
        <f t="shared" si="6"/>
        <v>0.97176384305097174</v>
      </c>
      <c r="N28" s="569"/>
    </row>
    <row r="29" spans="1:14" ht="18" customHeight="1">
      <c r="A29" s="597" t="s">
        <v>96</v>
      </c>
      <c r="B29" s="606">
        <f>B25-B26-B27-B28</f>
        <v>15.77000000000001</v>
      </c>
      <c r="C29" s="607">
        <v>15.77000000000001</v>
      </c>
      <c r="D29" s="608">
        <f t="shared" si="0"/>
        <v>0</v>
      </c>
      <c r="E29" s="600">
        <f>B29/C29</f>
        <v>1</v>
      </c>
      <c r="F29" s="606">
        <f>F25-F26-F27-F28</f>
        <v>16.159999999999986</v>
      </c>
      <c r="G29" s="609">
        <v>16.159999999999986</v>
      </c>
      <c r="H29" s="610">
        <f>F29-G29</f>
        <v>0</v>
      </c>
      <c r="I29" s="609">
        <f>B29-F29</f>
        <v>-0.3899999999999757</v>
      </c>
      <c r="J29" s="602">
        <f>B29/F29</f>
        <v>0.97586633663366484</v>
      </c>
      <c r="K29" s="606">
        <f>K25-K26-K27-K28</f>
        <v>15.899999999999995</v>
      </c>
      <c r="L29" s="611">
        <f>B29-K29</f>
        <v>-0.12999999999998479</v>
      </c>
      <c r="M29" s="604">
        <f>B29/K29</f>
        <v>0.99182389937107018</v>
      </c>
      <c r="N29" s="605"/>
    </row>
    <row r="30" spans="1:14" ht="18" customHeight="1"/>
    <row r="31" spans="1:14" ht="18" customHeight="1"/>
    <row r="32" spans="1:14" s="189" customFormat="1" ht="18" customHeight="1">
      <c r="A32" s="2" t="s">
        <v>210</v>
      </c>
      <c r="B32"/>
      <c r="C32"/>
      <c r="D32"/>
      <c r="E32" s="300"/>
      <c r="F32"/>
      <c r="G32"/>
      <c r="H32"/>
      <c r="I32"/>
      <c r="J32" s="300"/>
      <c r="K32"/>
      <c r="L32"/>
      <c r="M32" s="300"/>
      <c r="N32"/>
    </row>
    <row r="33" spans="1:14" ht="18" customHeight="1">
      <c r="A33" s="21"/>
      <c r="B33" s="21"/>
      <c r="C33" s="21"/>
      <c r="D33" s="21"/>
      <c r="E33" s="301"/>
      <c r="F33" s="21"/>
      <c r="G33" s="21"/>
      <c r="H33" s="21"/>
      <c r="I33" s="21"/>
      <c r="J33" s="301"/>
      <c r="K33" s="21"/>
      <c r="L33" s="21"/>
      <c r="M33" s="301"/>
    </row>
    <row r="34" spans="1:14" s="115" customFormat="1" ht="60" customHeight="1">
      <c r="A34" s="114" t="s">
        <v>85</v>
      </c>
      <c r="B34" s="328" t="s">
        <v>337</v>
      </c>
      <c r="C34" s="368" t="s">
        <v>356</v>
      </c>
      <c r="D34" s="369" t="s">
        <v>357</v>
      </c>
      <c r="E34" s="642" t="s">
        <v>358</v>
      </c>
      <c r="F34" s="328" t="s">
        <v>338</v>
      </c>
      <c r="G34" s="116" t="s">
        <v>359</v>
      </c>
      <c r="H34" s="250" t="s">
        <v>360</v>
      </c>
      <c r="I34" s="365" t="s">
        <v>211</v>
      </c>
      <c r="J34" s="302" t="s">
        <v>212</v>
      </c>
      <c r="K34" s="328" t="s">
        <v>118</v>
      </c>
      <c r="L34" s="385" t="s">
        <v>213</v>
      </c>
      <c r="M34" s="646" t="s">
        <v>214</v>
      </c>
      <c r="N34" s="292"/>
    </row>
    <row r="35" spans="1:14" s="99" customFormat="1" ht="18" customHeight="1">
      <c r="A35" s="10"/>
      <c r="B35" s="329" t="s">
        <v>16</v>
      </c>
      <c r="C35" s="20" t="s">
        <v>16</v>
      </c>
      <c r="D35" s="371" t="s">
        <v>16</v>
      </c>
      <c r="E35" s="643" t="s">
        <v>1</v>
      </c>
      <c r="F35" s="331" t="s">
        <v>16</v>
      </c>
      <c r="G35" s="27" t="s">
        <v>16</v>
      </c>
      <c r="H35" s="6" t="s">
        <v>16</v>
      </c>
      <c r="I35" s="27" t="s">
        <v>16</v>
      </c>
      <c r="J35" s="303" t="s">
        <v>1</v>
      </c>
      <c r="K35" s="329" t="s">
        <v>16</v>
      </c>
      <c r="L35" s="16" t="s">
        <v>16</v>
      </c>
      <c r="M35" s="647" t="s">
        <v>1</v>
      </c>
      <c r="N35"/>
    </row>
    <row r="36" spans="1:14" s="99" customFormat="1" ht="18" customHeight="1">
      <c r="A36" s="98" t="s">
        <v>17</v>
      </c>
      <c r="B36" s="104">
        <v>182.15</v>
      </c>
      <c r="C36" s="373">
        <v>180.68</v>
      </c>
      <c r="D36" s="374">
        <f>B36-C36</f>
        <v>1.4699999999999989</v>
      </c>
      <c r="E36" s="375">
        <f>B36/C36</f>
        <v>1.0081359309276068</v>
      </c>
      <c r="F36" s="104">
        <v>183.16</v>
      </c>
      <c r="G36" s="246">
        <v>182.86</v>
      </c>
      <c r="H36" s="251">
        <f>F36-G36</f>
        <v>0.29999999999998295</v>
      </c>
      <c r="I36" s="247">
        <f>B36-F36</f>
        <v>-1.0099999999999909</v>
      </c>
      <c r="J36" s="106">
        <f>B36/F36</f>
        <v>0.99448569556671762</v>
      </c>
      <c r="K36" s="107">
        <v>172.84</v>
      </c>
      <c r="L36" s="390">
        <f>B36-K36</f>
        <v>9.3100000000000023</v>
      </c>
      <c r="M36" s="391">
        <f>B36/K36</f>
        <v>1.0538648461004396</v>
      </c>
    </row>
    <row r="37" spans="1:14" s="98" customFormat="1" ht="18" customHeight="1">
      <c r="A37" s="98" t="s">
        <v>18</v>
      </c>
      <c r="B37" s="109">
        <v>26.54</v>
      </c>
      <c r="C37" s="373">
        <v>27.22</v>
      </c>
      <c r="D37" s="374">
        <f t="shared" ref="D37:D58" si="7">B37-C37</f>
        <v>-0.67999999999999972</v>
      </c>
      <c r="E37" s="375">
        <f t="shared" ref="E37:E58" si="8">B37/C37</f>
        <v>0.97501836884643645</v>
      </c>
      <c r="F37" s="109">
        <v>28.72</v>
      </c>
      <c r="G37" s="247">
        <v>28.72</v>
      </c>
      <c r="H37" s="251">
        <f t="shared" ref="H37:H58" si="9">F37-G37</f>
        <v>0</v>
      </c>
      <c r="I37" s="247">
        <f t="shared" ref="I37:I58" si="10">B37-F37</f>
        <v>-2.1799999999999997</v>
      </c>
      <c r="J37" s="106">
        <f t="shared" ref="J37:J58" si="11">B37/F37</f>
        <v>0.9240947075208914</v>
      </c>
      <c r="K37" s="107">
        <v>21.17</v>
      </c>
      <c r="L37" s="390">
        <f t="shared" ref="L37:L58" si="12">B37-K37</f>
        <v>5.3699999999999974</v>
      </c>
      <c r="M37" s="391">
        <f t="shared" ref="M37:M58" si="13">B37/K37</f>
        <v>1.2536608408124703</v>
      </c>
      <c r="N37" s="99"/>
    </row>
    <row r="38" spans="1:14" ht="18" customHeight="1">
      <c r="A38" s="359" t="s">
        <v>19</v>
      </c>
      <c r="B38" s="360">
        <v>155.61000000000001</v>
      </c>
      <c r="C38" s="376">
        <v>153.46</v>
      </c>
      <c r="D38" s="377">
        <f t="shared" si="7"/>
        <v>2.1500000000000057</v>
      </c>
      <c r="E38" s="378">
        <f t="shared" si="8"/>
        <v>1.0140101655154439</v>
      </c>
      <c r="F38" s="360">
        <v>154.13999999999999</v>
      </c>
      <c r="G38" s="361">
        <v>154.13999999999999</v>
      </c>
      <c r="H38" s="362">
        <f t="shared" si="9"/>
        <v>0</v>
      </c>
      <c r="I38" s="361">
        <f t="shared" si="10"/>
        <v>1.4700000000000273</v>
      </c>
      <c r="J38" s="363">
        <f t="shared" si="11"/>
        <v>1.0095367847411445</v>
      </c>
      <c r="K38" s="364">
        <v>151.66999999999999</v>
      </c>
      <c r="L38" s="392">
        <f t="shared" si="12"/>
        <v>3.9400000000000261</v>
      </c>
      <c r="M38" s="393">
        <f t="shared" si="13"/>
        <v>1.0259774510450321</v>
      </c>
      <c r="N38" s="99"/>
    </row>
    <row r="39" spans="1:14" ht="18" customHeight="1">
      <c r="A39" s="98" t="s">
        <v>20</v>
      </c>
      <c r="B39" s="109">
        <v>79.7</v>
      </c>
      <c r="C39" s="373">
        <v>78.7</v>
      </c>
      <c r="D39" s="374">
        <f t="shared" si="7"/>
        <v>1</v>
      </c>
      <c r="E39" s="375">
        <f t="shared" si="8"/>
        <v>1.0127064803049555</v>
      </c>
      <c r="F39" s="109">
        <v>83.73</v>
      </c>
      <c r="G39" s="247">
        <v>83.43</v>
      </c>
      <c r="H39" s="251">
        <f t="shared" si="9"/>
        <v>0.29999999999999716</v>
      </c>
      <c r="I39" s="247">
        <f t="shared" si="10"/>
        <v>-4.0300000000000011</v>
      </c>
      <c r="J39" s="106">
        <f t="shared" si="11"/>
        <v>0.95186910306938965</v>
      </c>
      <c r="K39" s="107">
        <v>82.52</v>
      </c>
      <c r="L39" s="390">
        <f t="shared" si="12"/>
        <v>-2.8199999999999932</v>
      </c>
      <c r="M39" s="391">
        <f t="shared" si="13"/>
        <v>0.9658264663111974</v>
      </c>
      <c r="N39" s="98"/>
    </row>
    <row r="40" spans="1:14" ht="18" customHeight="1">
      <c r="A40" s="3" t="s">
        <v>21</v>
      </c>
      <c r="B40" s="95">
        <v>11.7</v>
      </c>
      <c r="C40" s="379">
        <v>11.7</v>
      </c>
      <c r="D40" s="380">
        <f t="shared" si="7"/>
        <v>0</v>
      </c>
      <c r="E40" s="381">
        <f t="shared" si="8"/>
        <v>1</v>
      </c>
      <c r="F40" s="95">
        <v>13.6</v>
      </c>
      <c r="G40" s="248">
        <v>13.3</v>
      </c>
      <c r="H40" s="192">
        <f t="shared" si="9"/>
        <v>0.29999999999999893</v>
      </c>
      <c r="I40" s="366">
        <f t="shared" si="10"/>
        <v>-1.9000000000000004</v>
      </c>
      <c r="J40" s="7">
        <f t="shared" si="11"/>
        <v>0.86029411764705876</v>
      </c>
      <c r="K40" s="100">
        <v>9.6</v>
      </c>
      <c r="L40" s="67">
        <f t="shared" si="12"/>
        <v>2.0999999999999996</v>
      </c>
      <c r="M40" s="394">
        <f t="shared" si="13"/>
        <v>1.21875</v>
      </c>
    </row>
    <row r="41" spans="1:14" ht="18" customHeight="1">
      <c r="A41" s="3" t="s">
        <v>22</v>
      </c>
      <c r="B41" s="95">
        <v>17.5</v>
      </c>
      <c r="C41" s="379">
        <v>17.5</v>
      </c>
      <c r="D41" s="380">
        <f t="shared" si="7"/>
        <v>0</v>
      </c>
      <c r="E41" s="381">
        <f t="shared" si="8"/>
        <v>1</v>
      </c>
      <c r="F41" s="95">
        <v>22.64</v>
      </c>
      <c r="G41" s="248">
        <v>22.64</v>
      </c>
      <c r="H41" s="192">
        <f t="shared" si="9"/>
        <v>0</v>
      </c>
      <c r="I41" s="366">
        <f t="shared" si="10"/>
        <v>-5.1400000000000006</v>
      </c>
      <c r="J41" s="7">
        <f t="shared" si="11"/>
        <v>0.7729681978798586</v>
      </c>
      <c r="K41" s="100">
        <v>16.12</v>
      </c>
      <c r="L41" s="67">
        <f t="shared" si="12"/>
        <v>1.379999999999999</v>
      </c>
      <c r="M41" s="394">
        <f t="shared" si="13"/>
        <v>1.0856079404466501</v>
      </c>
    </row>
    <row r="42" spans="1:14" s="98" customFormat="1" ht="18" customHeight="1">
      <c r="A42" s="3" t="s">
        <v>23</v>
      </c>
      <c r="B42" s="95">
        <v>22</v>
      </c>
      <c r="C42" s="379">
        <v>21</v>
      </c>
      <c r="D42" s="380">
        <f t="shared" si="7"/>
        <v>1</v>
      </c>
      <c r="E42" s="381">
        <f t="shared" si="8"/>
        <v>1.0476190476190477</v>
      </c>
      <c r="F42" s="95">
        <v>20.18</v>
      </c>
      <c r="G42" s="248">
        <v>20.18</v>
      </c>
      <c r="H42" s="192">
        <f t="shared" si="9"/>
        <v>0</v>
      </c>
      <c r="I42" s="366">
        <f t="shared" si="10"/>
        <v>1.8200000000000003</v>
      </c>
      <c r="J42" s="7">
        <f t="shared" si="11"/>
        <v>1.0901883052527255</v>
      </c>
      <c r="K42" s="100">
        <v>22.11</v>
      </c>
      <c r="L42" s="67">
        <f t="shared" si="12"/>
        <v>-0.10999999999999943</v>
      </c>
      <c r="M42" s="394">
        <f t="shared" si="13"/>
        <v>0.99502487562189057</v>
      </c>
      <c r="N42"/>
    </row>
    <row r="43" spans="1:14" ht="18" customHeight="1">
      <c r="A43" s="34" t="s">
        <v>55</v>
      </c>
      <c r="B43" s="78">
        <v>28.5</v>
      </c>
      <c r="C43" s="382">
        <v>28.5</v>
      </c>
      <c r="D43" s="383">
        <f t="shared" si="7"/>
        <v>0</v>
      </c>
      <c r="E43" s="384">
        <f t="shared" si="8"/>
        <v>1</v>
      </c>
      <c r="F43" s="78">
        <v>27.31</v>
      </c>
      <c r="G43" s="249">
        <v>27.31</v>
      </c>
      <c r="H43" s="196">
        <f t="shared" si="9"/>
        <v>0</v>
      </c>
      <c r="I43" s="367">
        <f t="shared" si="10"/>
        <v>1.1900000000000013</v>
      </c>
      <c r="J43" s="22">
        <f t="shared" si="11"/>
        <v>1.0435737824972537</v>
      </c>
      <c r="K43" s="103">
        <v>34.69</v>
      </c>
      <c r="L43" s="395">
        <f t="shared" si="12"/>
        <v>-6.1899999999999977</v>
      </c>
      <c r="M43" s="396">
        <f t="shared" si="13"/>
        <v>0.8215624099164025</v>
      </c>
    </row>
    <row r="44" spans="1:14" ht="18" customHeight="1">
      <c r="A44" s="98" t="s">
        <v>24</v>
      </c>
      <c r="B44" s="109">
        <v>6.46</v>
      </c>
      <c r="C44" s="373">
        <v>6.36</v>
      </c>
      <c r="D44" s="374">
        <f t="shared" si="7"/>
        <v>9.9999999999999645E-2</v>
      </c>
      <c r="E44" s="375">
        <f t="shared" si="8"/>
        <v>1.0157232704402515</v>
      </c>
      <c r="F44" s="109">
        <v>5.57</v>
      </c>
      <c r="G44" s="247">
        <v>5.52</v>
      </c>
      <c r="H44" s="251">
        <f t="shared" si="9"/>
        <v>5.0000000000000711E-2</v>
      </c>
      <c r="I44" s="247">
        <f t="shared" si="10"/>
        <v>0.88999999999999968</v>
      </c>
      <c r="J44" s="106">
        <f t="shared" si="11"/>
        <v>1.1597845601436265</v>
      </c>
      <c r="K44" s="107">
        <v>6.42</v>
      </c>
      <c r="L44" s="390">
        <f t="shared" si="12"/>
        <v>4.0000000000000036E-2</v>
      </c>
      <c r="M44" s="391">
        <f t="shared" si="13"/>
        <v>1.0062305295950156</v>
      </c>
      <c r="N44" s="98"/>
    </row>
    <row r="45" spans="1:14" ht="18" customHeight="1">
      <c r="A45" s="3" t="s">
        <v>25</v>
      </c>
      <c r="B45" s="95">
        <v>0.8</v>
      </c>
      <c r="C45" s="379">
        <v>0.8</v>
      </c>
      <c r="D45" s="380">
        <f t="shared" si="7"/>
        <v>0</v>
      </c>
      <c r="E45" s="381">
        <f t="shared" si="8"/>
        <v>1</v>
      </c>
      <c r="F45" s="95">
        <v>0.7</v>
      </c>
      <c r="G45" s="248">
        <v>0.7</v>
      </c>
      <c r="H45" s="192">
        <f t="shared" si="9"/>
        <v>0</v>
      </c>
      <c r="I45" s="366">
        <f t="shared" si="10"/>
        <v>0.10000000000000009</v>
      </c>
      <c r="J45" s="7">
        <f t="shared" si="11"/>
        <v>1.142857142857143</v>
      </c>
      <c r="K45" s="100">
        <v>1.06</v>
      </c>
      <c r="L45" s="67">
        <f t="shared" si="12"/>
        <v>-0.26</v>
      </c>
      <c r="M45" s="394">
        <f t="shared" si="13"/>
        <v>0.75471698113207553</v>
      </c>
    </row>
    <row r="46" spans="1:14" ht="18" customHeight="1">
      <c r="A46" s="3" t="s">
        <v>26</v>
      </c>
      <c r="B46" s="95">
        <v>0.8</v>
      </c>
      <c r="C46" s="379">
        <v>0.8</v>
      </c>
      <c r="D46" s="380">
        <f t="shared" si="7"/>
        <v>0</v>
      </c>
      <c r="E46" s="381">
        <f t="shared" si="8"/>
        <v>1</v>
      </c>
      <c r="F46" s="95">
        <v>0.75</v>
      </c>
      <c r="G46" s="248">
        <v>0.75</v>
      </c>
      <c r="H46" s="192">
        <f t="shared" si="9"/>
        <v>0</v>
      </c>
      <c r="I46" s="366">
        <f t="shared" si="10"/>
        <v>5.0000000000000044E-2</v>
      </c>
      <c r="J46" s="7">
        <f t="shared" si="11"/>
        <v>1.0666666666666667</v>
      </c>
      <c r="K46" s="100">
        <v>0.73</v>
      </c>
      <c r="L46" s="67">
        <f t="shared" si="12"/>
        <v>7.0000000000000062E-2</v>
      </c>
      <c r="M46" s="394">
        <f t="shared" si="13"/>
        <v>1.0958904109589043</v>
      </c>
    </row>
    <row r="47" spans="1:14" ht="18" customHeight="1">
      <c r="A47" s="570" t="s">
        <v>106</v>
      </c>
      <c r="B47" s="579">
        <f>B36-B46</f>
        <v>181.35</v>
      </c>
      <c r="C47" s="590">
        <v>179.88</v>
      </c>
      <c r="D47" s="580">
        <f t="shared" si="7"/>
        <v>1.4699999999999989</v>
      </c>
      <c r="E47" s="572">
        <f t="shared" si="8"/>
        <v>1.0081721147431622</v>
      </c>
      <c r="F47" s="579">
        <f>F36-F46</f>
        <v>182.41</v>
      </c>
      <c r="G47" s="582">
        <v>182.11</v>
      </c>
      <c r="H47" s="584">
        <f t="shared" si="9"/>
        <v>0.29999999999998295</v>
      </c>
      <c r="I47" s="582">
        <f t="shared" si="10"/>
        <v>-1.0600000000000023</v>
      </c>
      <c r="J47" s="575">
        <f t="shared" si="11"/>
        <v>0.99418891508141005</v>
      </c>
      <c r="K47" s="595">
        <f>K36-K46</f>
        <v>172.11</v>
      </c>
      <c r="L47" s="593">
        <f>K47</f>
        <v>172.11</v>
      </c>
      <c r="M47" s="577">
        <f t="shared" si="13"/>
        <v>1.0536865957817674</v>
      </c>
      <c r="N47" s="570"/>
    </row>
    <row r="48" spans="1:14" ht="18" customHeight="1">
      <c r="A48" s="587" t="s">
        <v>107</v>
      </c>
      <c r="B48" s="571">
        <f>B46/B36</f>
        <v>4.3919846280538015E-3</v>
      </c>
      <c r="C48" s="594">
        <v>4.4277175116227583E-3</v>
      </c>
      <c r="D48" s="572">
        <f t="shared" si="7"/>
        <v>-3.573288356895684E-5</v>
      </c>
      <c r="E48" s="572">
        <f t="shared" si="8"/>
        <v>0.99192972824595105</v>
      </c>
      <c r="F48" s="571">
        <f>F46/F36</f>
        <v>4.0947805197641407E-3</v>
      </c>
      <c r="G48" s="573">
        <v>4.1014984140872795E-3</v>
      </c>
      <c r="H48" s="574">
        <f t="shared" si="9"/>
        <v>-6.7178943231388163E-6</v>
      </c>
      <c r="I48" s="573">
        <f t="shared" si="10"/>
        <v>2.9720410828966079E-4</v>
      </c>
      <c r="J48" s="575">
        <f t="shared" si="11"/>
        <v>1.0725812059657791</v>
      </c>
      <c r="K48" s="596">
        <f>K46/K36</f>
        <v>4.223559361258968E-3</v>
      </c>
      <c r="L48" s="576">
        <f>K48</f>
        <v>4.223559361258968E-3</v>
      </c>
      <c r="M48" s="577">
        <f t="shared" si="13"/>
        <v>1.0398775659079713</v>
      </c>
      <c r="N48" s="587"/>
    </row>
    <row r="49" spans="1:14" ht="18" customHeight="1">
      <c r="A49" s="3" t="s">
        <v>27</v>
      </c>
      <c r="B49" s="95">
        <v>0.84</v>
      </c>
      <c r="C49" s="379">
        <v>0.74</v>
      </c>
      <c r="D49" s="380">
        <f t="shared" si="7"/>
        <v>9.9999999999999978E-2</v>
      </c>
      <c r="E49" s="381">
        <f t="shared" si="8"/>
        <v>1.1351351351351351</v>
      </c>
      <c r="F49" s="95">
        <v>0.53</v>
      </c>
      <c r="G49" s="248">
        <v>0.53</v>
      </c>
      <c r="H49" s="192">
        <f t="shared" si="9"/>
        <v>0</v>
      </c>
      <c r="I49" s="366">
        <f t="shared" si="10"/>
        <v>0.30999999999999994</v>
      </c>
      <c r="J49" s="7">
        <f t="shared" si="11"/>
        <v>1.5849056603773584</v>
      </c>
      <c r="K49" s="100">
        <v>0.55000000000000004</v>
      </c>
      <c r="L49" s="67">
        <f t="shared" si="12"/>
        <v>0.28999999999999992</v>
      </c>
      <c r="M49" s="394">
        <f t="shared" si="13"/>
        <v>1.5272727272727271</v>
      </c>
    </row>
    <row r="50" spans="1:14" s="98" customFormat="1" ht="18" customHeight="1">
      <c r="A50" s="3" t="s">
        <v>28</v>
      </c>
      <c r="B50" s="95">
        <v>0.69</v>
      </c>
      <c r="C50" s="379">
        <v>0.69</v>
      </c>
      <c r="D50" s="380">
        <f t="shared" si="7"/>
        <v>0</v>
      </c>
      <c r="E50" s="381">
        <f t="shared" si="8"/>
        <v>1</v>
      </c>
      <c r="F50" s="95">
        <v>0.57999999999999996</v>
      </c>
      <c r="G50" s="248">
        <v>0.57999999999999996</v>
      </c>
      <c r="H50" s="192">
        <f t="shared" si="9"/>
        <v>0</v>
      </c>
      <c r="I50" s="366">
        <f t="shared" si="10"/>
        <v>0.10999999999999999</v>
      </c>
      <c r="J50" s="7">
        <f t="shared" si="11"/>
        <v>1.1896551724137931</v>
      </c>
      <c r="K50" s="100">
        <v>0.7</v>
      </c>
      <c r="L50" s="67">
        <f t="shared" si="12"/>
        <v>-1.0000000000000009E-2</v>
      </c>
      <c r="M50" s="394">
        <f t="shared" si="13"/>
        <v>0.98571428571428565</v>
      </c>
      <c r="N50"/>
    </row>
    <row r="51" spans="1:14" ht="18" customHeight="1">
      <c r="A51" s="3" t="s">
        <v>29</v>
      </c>
      <c r="B51" s="95">
        <v>0.6</v>
      </c>
      <c r="C51" s="379">
        <v>0.6</v>
      </c>
      <c r="D51" s="380">
        <f t="shared" si="7"/>
        <v>0</v>
      </c>
      <c r="E51" s="381">
        <f t="shared" si="8"/>
        <v>1</v>
      </c>
      <c r="F51" s="95">
        <v>0.6</v>
      </c>
      <c r="G51" s="248">
        <v>0.6</v>
      </c>
      <c r="H51" s="192">
        <f t="shared" si="9"/>
        <v>0</v>
      </c>
      <c r="I51" s="366">
        <f t="shared" si="10"/>
        <v>0</v>
      </c>
      <c r="J51" s="7">
        <f t="shared" si="11"/>
        <v>1</v>
      </c>
      <c r="K51" s="100">
        <v>0.6</v>
      </c>
      <c r="L51" s="67">
        <f t="shared" si="12"/>
        <v>0</v>
      </c>
      <c r="M51" s="394">
        <f t="shared" si="13"/>
        <v>1</v>
      </c>
    </row>
    <row r="52" spans="1:14" ht="18" customHeight="1">
      <c r="A52" s="94" t="s">
        <v>30</v>
      </c>
      <c r="B52" s="95">
        <v>1.07</v>
      </c>
      <c r="C52" s="379">
        <v>1.07</v>
      </c>
      <c r="D52" s="380">
        <f t="shared" si="7"/>
        <v>0</v>
      </c>
      <c r="E52" s="381">
        <f t="shared" si="8"/>
        <v>1</v>
      </c>
      <c r="F52" s="95">
        <v>1.02</v>
      </c>
      <c r="G52" s="248">
        <v>0.97</v>
      </c>
      <c r="H52" s="192">
        <f t="shared" si="9"/>
        <v>5.0000000000000044E-2</v>
      </c>
      <c r="I52" s="366">
        <f t="shared" si="10"/>
        <v>5.0000000000000044E-2</v>
      </c>
      <c r="J52" s="24">
        <f t="shared" si="11"/>
        <v>1.0490196078431373</v>
      </c>
      <c r="K52" s="100">
        <v>0.97</v>
      </c>
      <c r="L52" s="67">
        <f t="shared" si="12"/>
        <v>0.10000000000000009</v>
      </c>
      <c r="M52" s="394">
        <f t="shared" si="13"/>
        <v>1.1030927835051547</v>
      </c>
    </row>
    <row r="53" spans="1:14" s="82" customFormat="1" ht="18" customHeight="1">
      <c r="A53" s="34" t="s">
        <v>31</v>
      </c>
      <c r="B53" s="78">
        <v>0.5</v>
      </c>
      <c r="C53" s="382">
        <v>0.5</v>
      </c>
      <c r="D53" s="383">
        <f t="shared" si="7"/>
        <v>0</v>
      </c>
      <c r="E53" s="384">
        <f t="shared" si="8"/>
        <v>1</v>
      </c>
      <c r="F53" s="78">
        <v>0.52</v>
      </c>
      <c r="G53" s="249">
        <v>0.52</v>
      </c>
      <c r="H53" s="196">
        <f t="shared" si="9"/>
        <v>0</v>
      </c>
      <c r="I53" s="367">
        <f t="shared" si="10"/>
        <v>-2.0000000000000018E-2</v>
      </c>
      <c r="J53" s="22">
        <f t="shared" si="11"/>
        <v>0.96153846153846145</v>
      </c>
      <c r="K53" s="103">
        <v>1.1299999999999999</v>
      </c>
      <c r="L53" s="395">
        <f t="shared" si="12"/>
        <v>-0.62999999999999989</v>
      </c>
      <c r="M53" s="396">
        <f t="shared" si="13"/>
        <v>0.44247787610619471</v>
      </c>
      <c r="N53"/>
    </row>
    <row r="54" spans="1:14" s="605" customFormat="1" ht="18" customHeight="1">
      <c r="A54" s="98" t="s">
        <v>32</v>
      </c>
      <c r="B54" s="109">
        <v>59.04</v>
      </c>
      <c r="C54" s="373">
        <v>57.99</v>
      </c>
      <c r="D54" s="374">
        <f t="shared" si="7"/>
        <v>1.0499999999999972</v>
      </c>
      <c r="E54" s="375">
        <f t="shared" si="8"/>
        <v>1.0181065700982928</v>
      </c>
      <c r="F54" s="109">
        <v>54.42</v>
      </c>
      <c r="G54" s="247">
        <v>54.42</v>
      </c>
      <c r="H54" s="251">
        <f t="shared" si="9"/>
        <v>0</v>
      </c>
      <c r="I54" s="247">
        <f t="shared" si="10"/>
        <v>4.6199999999999974</v>
      </c>
      <c r="J54" s="106">
        <f t="shared" si="11"/>
        <v>1.0848952590959207</v>
      </c>
      <c r="K54" s="107">
        <v>51.48</v>
      </c>
      <c r="L54" s="390">
        <f t="shared" si="12"/>
        <v>7.5600000000000023</v>
      </c>
      <c r="M54" s="391">
        <f t="shared" si="13"/>
        <v>1.1468531468531469</v>
      </c>
      <c r="N54" s="98"/>
    </row>
    <row r="55" spans="1:14" ht="18" customHeight="1">
      <c r="A55" s="3" t="s">
        <v>33</v>
      </c>
      <c r="B55" s="95">
        <v>33.5</v>
      </c>
      <c r="C55" s="379">
        <v>33</v>
      </c>
      <c r="D55" s="380">
        <f t="shared" si="7"/>
        <v>0.5</v>
      </c>
      <c r="E55" s="381">
        <f t="shared" si="8"/>
        <v>1.0151515151515151</v>
      </c>
      <c r="F55" s="95">
        <v>27.81</v>
      </c>
      <c r="G55" s="248">
        <v>27.81</v>
      </c>
      <c r="H55" s="192">
        <f t="shared" si="9"/>
        <v>0</v>
      </c>
      <c r="I55" s="366">
        <f t="shared" si="10"/>
        <v>5.6900000000000013</v>
      </c>
      <c r="J55" s="7">
        <f t="shared" si="11"/>
        <v>1.2046026609133407</v>
      </c>
      <c r="K55" s="100">
        <v>25.54</v>
      </c>
      <c r="L55" s="67">
        <f t="shared" si="12"/>
        <v>7.9600000000000009</v>
      </c>
      <c r="M55" s="394">
        <f t="shared" si="13"/>
        <v>1.3116679718089272</v>
      </c>
    </row>
    <row r="56" spans="1:14" ht="18" customHeight="1">
      <c r="A56" s="3" t="s">
        <v>34</v>
      </c>
      <c r="B56" s="95">
        <v>7.5</v>
      </c>
      <c r="C56" s="379">
        <v>7.5</v>
      </c>
      <c r="D56" s="380">
        <f t="shared" si="7"/>
        <v>0</v>
      </c>
      <c r="E56" s="381">
        <f t="shared" si="8"/>
        <v>1</v>
      </c>
      <c r="F56" s="95">
        <v>7.4</v>
      </c>
      <c r="G56" s="248">
        <v>7.4</v>
      </c>
      <c r="H56" s="192">
        <f t="shared" si="9"/>
        <v>0</v>
      </c>
      <c r="I56" s="366">
        <f t="shared" si="10"/>
        <v>9.9999999999999645E-2</v>
      </c>
      <c r="J56" s="7">
        <f t="shared" si="11"/>
        <v>1.0135135135135134</v>
      </c>
      <c r="K56" s="100">
        <v>7.6</v>
      </c>
      <c r="L56" s="67">
        <f t="shared" si="12"/>
        <v>-9.9999999999999645E-2</v>
      </c>
      <c r="M56" s="394">
        <f t="shared" si="13"/>
        <v>0.98684210526315796</v>
      </c>
    </row>
    <row r="57" spans="1:14" ht="18" customHeight="1">
      <c r="A57" s="94" t="s">
        <v>35</v>
      </c>
      <c r="B57" s="95">
        <v>17</v>
      </c>
      <c r="C57" s="379">
        <v>16.5</v>
      </c>
      <c r="D57" s="380">
        <f t="shared" si="7"/>
        <v>0.5</v>
      </c>
      <c r="E57" s="381">
        <f t="shared" si="8"/>
        <v>1.0303030303030303</v>
      </c>
      <c r="F57" s="95">
        <v>18.11</v>
      </c>
      <c r="G57" s="248">
        <v>18.11</v>
      </c>
      <c r="H57" s="192">
        <f t="shared" si="9"/>
        <v>0</v>
      </c>
      <c r="I57" s="366">
        <f t="shared" si="10"/>
        <v>-1.1099999999999994</v>
      </c>
      <c r="J57" s="24">
        <f t="shared" si="11"/>
        <v>0.93870789618995032</v>
      </c>
      <c r="K57" s="100">
        <v>17.43</v>
      </c>
      <c r="L57" s="67">
        <f t="shared" si="12"/>
        <v>-0.42999999999999972</v>
      </c>
      <c r="M57" s="394">
        <f t="shared" si="13"/>
        <v>0.97532989099254164</v>
      </c>
      <c r="N57" s="82"/>
    </row>
    <row r="58" spans="1:14" s="189" customFormat="1" ht="18" customHeight="1">
      <c r="A58" s="597" t="s">
        <v>96</v>
      </c>
      <c r="B58" s="606">
        <f>B54-B55-B56-B57</f>
        <v>1.0399999999999991</v>
      </c>
      <c r="C58" s="607">
        <v>0.99000000000000199</v>
      </c>
      <c r="D58" s="608">
        <f t="shared" si="7"/>
        <v>4.9999999999997158E-2</v>
      </c>
      <c r="E58" s="600">
        <f t="shared" si="8"/>
        <v>1.0505050505050475</v>
      </c>
      <c r="F58" s="606">
        <f>F54-F55-F56-F57</f>
        <v>1.1000000000000014</v>
      </c>
      <c r="G58" s="609">
        <v>1.1000000000000014</v>
      </c>
      <c r="H58" s="610">
        <f t="shared" si="9"/>
        <v>0</v>
      </c>
      <c r="I58" s="609">
        <f t="shared" si="10"/>
        <v>-6.0000000000002274E-2</v>
      </c>
      <c r="J58" s="602">
        <f t="shared" si="11"/>
        <v>0.94545454545454344</v>
      </c>
      <c r="K58" s="606">
        <f>K54-K55-K56-K57</f>
        <v>0.90999999999999659</v>
      </c>
      <c r="L58" s="611">
        <f t="shared" si="12"/>
        <v>0.13000000000000256</v>
      </c>
      <c r="M58" s="604">
        <f t="shared" si="13"/>
        <v>1.1428571428571461</v>
      </c>
      <c r="N58" s="605"/>
    </row>
    <row r="59" spans="1:14" ht="18" customHeight="1"/>
    <row r="60" spans="1:14" s="98" customFormat="1" ht="18" customHeight="1">
      <c r="A60" s="2" t="s">
        <v>215</v>
      </c>
      <c r="B60"/>
      <c r="C60"/>
      <c r="D60"/>
      <c r="E60" s="300"/>
      <c r="F60"/>
      <c r="G60"/>
      <c r="H60"/>
      <c r="I60"/>
      <c r="J60" s="300"/>
      <c r="K60"/>
      <c r="L60"/>
      <c r="M60" s="300"/>
      <c r="N60"/>
    </row>
    <row r="61" spans="1:14" s="99" customFormat="1" ht="18" customHeight="1">
      <c r="A61" s="21"/>
      <c r="B61" s="21"/>
      <c r="C61" s="21"/>
      <c r="D61" s="21"/>
      <c r="E61" s="301"/>
      <c r="F61" s="21"/>
      <c r="G61" s="21"/>
      <c r="H61" s="21"/>
      <c r="I61" s="21"/>
      <c r="J61" s="301"/>
      <c r="K61" s="21"/>
      <c r="L61" s="21"/>
      <c r="M61" s="301"/>
      <c r="N61"/>
    </row>
    <row r="62" spans="1:14" s="99" customFormat="1" ht="60" customHeight="1">
      <c r="A62" s="114" t="s">
        <v>84</v>
      </c>
      <c r="B62" s="328" t="s">
        <v>339</v>
      </c>
      <c r="C62" s="368" t="s">
        <v>361</v>
      </c>
      <c r="D62" s="369" t="s">
        <v>362</v>
      </c>
      <c r="E62" s="642" t="s">
        <v>363</v>
      </c>
      <c r="F62" s="328" t="s">
        <v>340</v>
      </c>
      <c r="G62" s="116" t="s">
        <v>364</v>
      </c>
      <c r="H62" s="250" t="s">
        <v>365</v>
      </c>
      <c r="I62" s="365" t="s">
        <v>216</v>
      </c>
      <c r="J62" s="302" t="s">
        <v>217</v>
      </c>
      <c r="K62" s="328" t="s">
        <v>119</v>
      </c>
      <c r="L62" s="385" t="s">
        <v>218</v>
      </c>
      <c r="M62" s="646" t="s">
        <v>219</v>
      </c>
      <c r="N62" s="189"/>
    </row>
    <row r="63" spans="1:14" s="98" customFormat="1" ht="18" customHeight="1">
      <c r="A63" s="10"/>
      <c r="B63" s="329" t="s">
        <v>16</v>
      </c>
      <c r="C63" s="20" t="s">
        <v>16</v>
      </c>
      <c r="D63" s="371" t="s">
        <v>16</v>
      </c>
      <c r="E63" s="643" t="s">
        <v>1</v>
      </c>
      <c r="F63" s="331" t="s">
        <v>16</v>
      </c>
      <c r="G63" s="27" t="s">
        <v>16</v>
      </c>
      <c r="H63" s="6" t="s">
        <v>16</v>
      </c>
      <c r="I63" s="27" t="s">
        <v>16</v>
      </c>
      <c r="J63" s="303" t="s">
        <v>1</v>
      </c>
      <c r="K63" s="329" t="s">
        <v>16</v>
      </c>
      <c r="L63" s="16" t="s">
        <v>16</v>
      </c>
      <c r="M63" s="647" t="s">
        <v>1</v>
      </c>
      <c r="N63"/>
    </row>
    <row r="64" spans="1:14" ht="18" customHeight="1">
      <c r="A64" s="98" t="s">
        <v>17</v>
      </c>
      <c r="B64" s="104">
        <v>180.6</v>
      </c>
      <c r="C64" s="373">
        <v>179.21</v>
      </c>
      <c r="D64" s="374">
        <f>B64-C64</f>
        <v>1.3899999999999864</v>
      </c>
      <c r="E64" s="375">
        <f>B64/C64</f>
        <v>1.0077562636013615</v>
      </c>
      <c r="F64" s="104">
        <v>179.18</v>
      </c>
      <c r="G64" s="246">
        <v>179.2</v>
      </c>
      <c r="H64" s="251">
        <f>F64-G64</f>
        <v>-1.999999999998181E-2</v>
      </c>
      <c r="I64" s="247">
        <f>B64-F64</f>
        <v>1.4199999999999875</v>
      </c>
      <c r="J64" s="106">
        <f>B64/F64</f>
        <v>1.00792499162853</v>
      </c>
      <c r="K64" s="107">
        <v>170.1</v>
      </c>
      <c r="L64" s="390">
        <f>B64-K64</f>
        <v>10.5</v>
      </c>
      <c r="M64" s="389">
        <f>B64/K64</f>
        <v>1.0617283950617284</v>
      </c>
      <c r="N64" s="99"/>
    </row>
    <row r="65" spans="1:14" ht="18" customHeight="1">
      <c r="A65" s="98" t="s">
        <v>18</v>
      </c>
      <c r="B65" s="109">
        <v>4.08</v>
      </c>
      <c r="C65" s="373">
        <v>4.08</v>
      </c>
      <c r="D65" s="374">
        <f t="shared" ref="D65:D86" si="14">B65-C65</f>
        <v>0</v>
      </c>
      <c r="E65" s="375">
        <f t="shared" ref="E65:E86" si="15">B65/C65</f>
        <v>1</v>
      </c>
      <c r="F65" s="109">
        <v>3.22</v>
      </c>
      <c r="G65" s="247">
        <v>3.22</v>
      </c>
      <c r="H65" s="251">
        <f t="shared" ref="H65:H86" si="16">F65-G65</f>
        <v>0</v>
      </c>
      <c r="I65" s="247">
        <f t="shared" ref="I65:I86" si="17">B65-F65</f>
        <v>0.85999999999999988</v>
      </c>
      <c r="J65" s="106">
        <f t="shared" ref="J65:J86" si="18">B65/F65</f>
        <v>1.2670807453416149</v>
      </c>
      <c r="K65" s="107">
        <v>3.07</v>
      </c>
      <c r="L65" s="390">
        <f t="shared" ref="L65:L86" si="19">B65-K65</f>
        <v>1.0100000000000002</v>
      </c>
      <c r="M65" s="391">
        <f t="shared" ref="M65:M86" si="20">B65/K65</f>
        <v>1.3289902280130295</v>
      </c>
      <c r="N65" s="99"/>
    </row>
    <row r="66" spans="1:14" ht="18" customHeight="1">
      <c r="A66" s="359" t="s">
        <v>19</v>
      </c>
      <c r="B66" s="360">
        <v>176.52</v>
      </c>
      <c r="C66" s="376">
        <v>175.13</v>
      </c>
      <c r="D66" s="377">
        <f t="shared" si="14"/>
        <v>1.3900000000000148</v>
      </c>
      <c r="E66" s="378">
        <f t="shared" si="15"/>
        <v>1.0079369611146007</v>
      </c>
      <c r="F66" s="360">
        <v>175.96</v>
      </c>
      <c r="G66" s="361">
        <v>175.99</v>
      </c>
      <c r="H66" s="362">
        <f t="shared" si="16"/>
        <v>-3.0000000000001137E-2</v>
      </c>
      <c r="I66" s="361">
        <f t="shared" si="17"/>
        <v>0.56000000000000227</v>
      </c>
      <c r="J66" s="363">
        <f t="shared" si="18"/>
        <v>1.0031825414867015</v>
      </c>
      <c r="K66" s="364">
        <v>167.03</v>
      </c>
      <c r="L66" s="392">
        <f t="shared" si="19"/>
        <v>9.4900000000000091</v>
      </c>
      <c r="M66" s="393">
        <f t="shared" si="20"/>
        <v>1.0568161408130277</v>
      </c>
      <c r="N66" s="99"/>
    </row>
    <row r="67" spans="1:14" ht="18" customHeight="1">
      <c r="A67" s="98" t="s">
        <v>20</v>
      </c>
      <c r="B67" s="109">
        <v>6.66</v>
      </c>
      <c r="C67" s="373">
        <v>7.16</v>
      </c>
      <c r="D67" s="374">
        <f t="shared" si="14"/>
        <v>-0.5</v>
      </c>
      <c r="E67" s="375">
        <f t="shared" si="15"/>
        <v>0.93016759776536317</v>
      </c>
      <c r="F67" s="109">
        <v>5.93</v>
      </c>
      <c r="G67" s="247">
        <v>5.93</v>
      </c>
      <c r="H67" s="251">
        <f t="shared" si="16"/>
        <v>0</v>
      </c>
      <c r="I67" s="247">
        <f t="shared" si="17"/>
        <v>0.73000000000000043</v>
      </c>
      <c r="J67" s="106">
        <f t="shared" si="18"/>
        <v>1.1231028667790894</v>
      </c>
      <c r="K67" s="107">
        <v>7.6</v>
      </c>
      <c r="L67" s="390">
        <f t="shared" si="19"/>
        <v>-0.9399999999999995</v>
      </c>
      <c r="M67" s="391">
        <f t="shared" si="20"/>
        <v>0.87631578947368427</v>
      </c>
      <c r="N67" s="98"/>
    </row>
    <row r="68" spans="1:14" s="98" customFormat="1" ht="18" customHeight="1">
      <c r="A68" s="3" t="s">
        <v>21</v>
      </c>
      <c r="B68" s="95">
        <v>0.01</v>
      </c>
      <c r="C68" s="379">
        <v>0.01</v>
      </c>
      <c r="D68" s="380">
        <f t="shared" si="14"/>
        <v>0</v>
      </c>
      <c r="E68" s="381">
        <f t="shared" si="15"/>
        <v>1</v>
      </c>
      <c r="F68" s="95">
        <v>0.01</v>
      </c>
      <c r="G68" s="248">
        <v>0.01</v>
      </c>
      <c r="H68" s="192">
        <f t="shared" si="16"/>
        <v>0</v>
      </c>
      <c r="I68" s="366">
        <f t="shared" si="17"/>
        <v>0</v>
      </c>
      <c r="J68" s="7">
        <f t="shared" si="18"/>
        <v>1</v>
      </c>
      <c r="K68" s="100">
        <v>0.01</v>
      </c>
      <c r="L68" s="67">
        <f t="shared" si="19"/>
        <v>0</v>
      </c>
      <c r="M68" s="394">
        <f t="shared" si="20"/>
        <v>1</v>
      </c>
      <c r="N68"/>
    </row>
    <row r="69" spans="1:14" ht="18" customHeight="1">
      <c r="A69" s="3" t="s">
        <v>22</v>
      </c>
      <c r="B69" s="95">
        <v>0.15</v>
      </c>
      <c r="C69" s="379">
        <v>0.15</v>
      </c>
      <c r="D69" s="380">
        <f t="shared" si="14"/>
        <v>0</v>
      </c>
      <c r="E69" s="381">
        <f t="shared" si="15"/>
        <v>1</v>
      </c>
      <c r="F69" s="95">
        <v>0.14000000000000001</v>
      </c>
      <c r="G69" s="248">
        <v>0.14000000000000001</v>
      </c>
      <c r="H69" s="192">
        <f t="shared" si="16"/>
        <v>0</v>
      </c>
      <c r="I69" s="366">
        <f t="shared" si="17"/>
        <v>9.9999999999999811E-3</v>
      </c>
      <c r="J69" s="7">
        <f t="shared" si="18"/>
        <v>1.0714285714285714</v>
      </c>
      <c r="K69" s="100">
        <v>0.15</v>
      </c>
      <c r="L69" s="67">
        <f t="shared" si="19"/>
        <v>0</v>
      </c>
      <c r="M69" s="394">
        <f t="shared" si="20"/>
        <v>1</v>
      </c>
    </row>
    <row r="70" spans="1:14" ht="18" customHeight="1">
      <c r="A70" s="3" t="s">
        <v>23</v>
      </c>
      <c r="B70" s="95">
        <v>0.5</v>
      </c>
      <c r="C70" s="379">
        <v>0.5</v>
      </c>
      <c r="D70" s="380">
        <f t="shared" si="14"/>
        <v>0</v>
      </c>
      <c r="E70" s="381">
        <f t="shared" si="15"/>
        <v>1</v>
      </c>
      <c r="F70" s="95">
        <v>0.51</v>
      </c>
      <c r="G70" s="248">
        <v>0.51</v>
      </c>
      <c r="H70" s="192">
        <f t="shared" si="16"/>
        <v>0</v>
      </c>
      <c r="I70" s="366">
        <f t="shared" si="17"/>
        <v>-1.0000000000000009E-2</v>
      </c>
      <c r="J70" s="7">
        <f t="shared" si="18"/>
        <v>0.98039215686274506</v>
      </c>
      <c r="K70" s="100">
        <v>0.52</v>
      </c>
      <c r="L70" s="67">
        <f t="shared" si="19"/>
        <v>-2.0000000000000018E-2</v>
      </c>
      <c r="M70" s="394">
        <f t="shared" si="20"/>
        <v>0.96153846153846145</v>
      </c>
    </row>
    <row r="71" spans="1:14" ht="18" customHeight="1">
      <c r="A71" s="34" t="s">
        <v>55</v>
      </c>
      <c r="B71" s="78">
        <v>6</v>
      </c>
      <c r="C71" s="382">
        <v>6.5</v>
      </c>
      <c r="D71" s="383">
        <f t="shared" si="14"/>
        <v>-0.5</v>
      </c>
      <c r="E71" s="384">
        <f t="shared" si="15"/>
        <v>0.92307692307692313</v>
      </c>
      <c r="F71" s="78">
        <v>5.28</v>
      </c>
      <c r="G71" s="249">
        <v>5.28</v>
      </c>
      <c r="H71" s="196">
        <f t="shared" si="16"/>
        <v>0</v>
      </c>
      <c r="I71" s="367">
        <f t="shared" si="17"/>
        <v>0.71999999999999975</v>
      </c>
      <c r="J71" s="22">
        <f t="shared" si="18"/>
        <v>1.1363636363636362</v>
      </c>
      <c r="K71" s="103">
        <v>6.92</v>
      </c>
      <c r="L71" s="395">
        <f t="shared" si="19"/>
        <v>-0.91999999999999993</v>
      </c>
      <c r="M71" s="396">
        <f t="shared" si="20"/>
        <v>0.86705202312138729</v>
      </c>
    </row>
    <row r="72" spans="1:14" ht="18" customHeight="1">
      <c r="A72" s="98" t="s">
        <v>24</v>
      </c>
      <c r="B72" s="109">
        <v>95.78</v>
      </c>
      <c r="C72" s="373">
        <v>93.83</v>
      </c>
      <c r="D72" s="374">
        <f t="shared" si="14"/>
        <v>1.9500000000000028</v>
      </c>
      <c r="E72" s="375">
        <f t="shared" si="15"/>
        <v>1.0207822657998509</v>
      </c>
      <c r="F72" s="109">
        <v>96.42</v>
      </c>
      <c r="G72" s="247">
        <v>96.42</v>
      </c>
      <c r="H72" s="251">
        <f t="shared" si="16"/>
        <v>0</v>
      </c>
      <c r="I72" s="247">
        <f t="shared" si="17"/>
        <v>-0.64000000000000057</v>
      </c>
      <c r="J72" s="106">
        <f t="shared" si="18"/>
        <v>0.99336237295166974</v>
      </c>
      <c r="K72" s="107">
        <v>92.35</v>
      </c>
      <c r="L72" s="390">
        <f t="shared" si="19"/>
        <v>3.4300000000000068</v>
      </c>
      <c r="M72" s="391">
        <f t="shared" si="20"/>
        <v>1.03714131023281</v>
      </c>
      <c r="N72" s="98"/>
    </row>
    <row r="73" spans="1:14" ht="18" customHeight="1">
      <c r="A73" s="3" t="s">
        <v>25</v>
      </c>
      <c r="B73" s="95">
        <v>8</v>
      </c>
      <c r="C73" s="379">
        <v>7.5</v>
      </c>
      <c r="D73" s="380">
        <f t="shared" si="14"/>
        <v>0.5</v>
      </c>
      <c r="E73" s="381">
        <f t="shared" si="15"/>
        <v>1.0666666666666667</v>
      </c>
      <c r="F73" s="95">
        <v>7.35</v>
      </c>
      <c r="G73" s="248">
        <v>7.35</v>
      </c>
      <c r="H73" s="192">
        <f t="shared" si="16"/>
        <v>0</v>
      </c>
      <c r="I73" s="366">
        <f t="shared" si="17"/>
        <v>0.65000000000000036</v>
      </c>
      <c r="J73" s="7">
        <f t="shared" si="18"/>
        <v>1.08843537414966</v>
      </c>
      <c r="K73" s="100">
        <v>6.75</v>
      </c>
      <c r="L73" s="67">
        <f t="shared" si="19"/>
        <v>1.25</v>
      </c>
      <c r="M73" s="394">
        <f t="shared" si="20"/>
        <v>1.1851851851851851</v>
      </c>
    </row>
    <row r="74" spans="1:14" ht="18" customHeight="1">
      <c r="A74" s="3" t="s">
        <v>26</v>
      </c>
      <c r="B74" s="95">
        <v>3.5</v>
      </c>
      <c r="C74" s="379">
        <v>3</v>
      </c>
      <c r="D74" s="380">
        <f t="shared" si="14"/>
        <v>0.5</v>
      </c>
      <c r="E74" s="381">
        <f t="shared" si="15"/>
        <v>1.1666666666666667</v>
      </c>
      <c r="F74" s="95">
        <v>4.41</v>
      </c>
      <c r="G74" s="248">
        <v>4.41</v>
      </c>
      <c r="H74" s="192">
        <f t="shared" si="16"/>
        <v>0</v>
      </c>
      <c r="I74" s="366">
        <f t="shared" si="17"/>
        <v>-0.91000000000000014</v>
      </c>
      <c r="J74" s="7">
        <f t="shared" si="18"/>
        <v>0.79365079365079361</v>
      </c>
      <c r="K74" s="100">
        <v>3.48</v>
      </c>
      <c r="L74" s="67">
        <f t="shared" si="19"/>
        <v>2.0000000000000018E-2</v>
      </c>
      <c r="M74" s="394">
        <f t="shared" si="20"/>
        <v>1.0057471264367817</v>
      </c>
    </row>
    <row r="75" spans="1:14" ht="18" customHeight="1">
      <c r="A75" s="570" t="s">
        <v>108</v>
      </c>
      <c r="B75" s="579">
        <f>B64-B74</f>
        <v>177.1</v>
      </c>
      <c r="C75" s="590">
        <v>176.21</v>
      </c>
      <c r="D75" s="580">
        <f t="shared" si="14"/>
        <v>0.88999999999998636</v>
      </c>
      <c r="E75" s="572">
        <f t="shared" si="15"/>
        <v>1.0050507916690312</v>
      </c>
      <c r="F75" s="579">
        <f>F64-F74</f>
        <v>174.77</v>
      </c>
      <c r="G75" s="582">
        <v>174.79</v>
      </c>
      <c r="H75" s="584">
        <f t="shared" si="16"/>
        <v>-1.999999999998181E-2</v>
      </c>
      <c r="I75" s="582">
        <f t="shared" si="17"/>
        <v>2.3299999999999841</v>
      </c>
      <c r="J75" s="575">
        <f t="shared" si="18"/>
        <v>1.0133318075184528</v>
      </c>
      <c r="K75" s="595">
        <f>K64-K74</f>
        <v>166.62</v>
      </c>
      <c r="L75" s="593">
        <f>K75</f>
        <v>166.62</v>
      </c>
      <c r="M75" s="577">
        <f t="shared" si="20"/>
        <v>1.0628976113311728</v>
      </c>
      <c r="N75" s="570"/>
    </row>
    <row r="76" spans="1:14" s="98" customFormat="1" ht="18" customHeight="1">
      <c r="A76" s="587" t="s">
        <v>109</v>
      </c>
      <c r="B76" s="571">
        <f>B74/B64</f>
        <v>1.937984496124031E-2</v>
      </c>
      <c r="C76" s="594">
        <v>1.6740137269125606E-2</v>
      </c>
      <c r="D76" s="572">
        <f t="shared" si="14"/>
        <v>2.6397076921147039E-3</v>
      </c>
      <c r="E76" s="572">
        <f t="shared" si="15"/>
        <v>1.157687338501292</v>
      </c>
      <c r="F76" s="571">
        <f>F74/F64</f>
        <v>2.4612121888603639E-2</v>
      </c>
      <c r="G76" s="573">
        <v>2.4609375000000003E-2</v>
      </c>
      <c r="H76" s="574">
        <f t="shared" si="16"/>
        <v>2.7468886036365048E-6</v>
      </c>
      <c r="I76" s="573">
        <f t="shared" si="17"/>
        <v>-5.2322769273633295E-3</v>
      </c>
      <c r="J76" s="575">
        <f t="shared" si="18"/>
        <v>0.78741057146372762</v>
      </c>
      <c r="K76" s="596">
        <f>K74/K64</f>
        <v>2.0458553791887126E-2</v>
      </c>
      <c r="L76" s="576">
        <f>K76</f>
        <v>2.0458553791887126E-2</v>
      </c>
      <c r="M76" s="577">
        <f t="shared" si="20"/>
        <v>0.94727345629510817</v>
      </c>
      <c r="N76" s="587"/>
    </row>
    <row r="77" spans="1:14" ht="18" customHeight="1">
      <c r="A77" s="3" t="s">
        <v>27</v>
      </c>
      <c r="B77" s="95">
        <v>18.7</v>
      </c>
      <c r="C77" s="379">
        <v>18.7</v>
      </c>
      <c r="D77" s="380">
        <f t="shared" si="14"/>
        <v>0</v>
      </c>
      <c r="E77" s="381">
        <f t="shared" si="15"/>
        <v>1</v>
      </c>
      <c r="F77" s="95">
        <v>18.11</v>
      </c>
      <c r="G77" s="248">
        <v>18.11</v>
      </c>
      <c r="H77" s="192">
        <f t="shared" si="16"/>
        <v>0</v>
      </c>
      <c r="I77" s="366">
        <f t="shared" si="17"/>
        <v>0.58999999999999986</v>
      </c>
      <c r="J77" s="7">
        <f t="shared" si="18"/>
        <v>1.0325786858089454</v>
      </c>
      <c r="K77" s="100">
        <v>19.190000000000001</v>
      </c>
      <c r="L77" s="67">
        <f t="shared" si="19"/>
        <v>-0.49000000000000199</v>
      </c>
      <c r="M77" s="394">
        <f t="shared" si="20"/>
        <v>0.97446586763939547</v>
      </c>
    </row>
    <row r="78" spans="1:14" ht="18" customHeight="1">
      <c r="A78" s="3" t="s">
        <v>28</v>
      </c>
      <c r="B78" s="95">
        <v>28.35</v>
      </c>
      <c r="C78" s="379">
        <v>28.35</v>
      </c>
      <c r="D78" s="380">
        <f t="shared" si="14"/>
        <v>0</v>
      </c>
      <c r="E78" s="381">
        <f t="shared" si="15"/>
        <v>1</v>
      </c>
      <c r="F78" s="95">
        <v>28.36</v>
      </c>
      <c r="G78" s="248">
        <v>28.36</v>
      </c>
      <c r="H78" s="192">
        <f t="shared" si="16"/>
        <v>0</v>
      </c>
      <c r="I78" s="366">
        <f t="shared" si="17"/>
        <v>-9.9999999999980105E-3</v>
      </c>
      <c r="J78" s="7">
        <f t="shared" si="18"/>
        <v>0.9996473906911143</v>
      </c>
      <c r="K78" s="100">
        <v>27.8</v>
      </c>
      <c r="L78" s="67">
        <f t="shared" si="19"/>
        <v>0.55000000000000071</v>
      </c>
      <c r="M78" s="394">
        <f t="shared" si="20"/>
        <v>1.0197841726618706</v>
      </c>
    </row>
    <row r="79" spans="1:14" s="82" customFormat="1" ht="18" customHeight="1">
      <c r="A79" s="3" t="s">
        <v>29</v>
      </c>
      <c r="B79" s="95">
        <v>0.03</v>
      </c>
      <c r="C79" s="379">
        <v>0.03</v>
      </c>
      <c r="D79" s="380">
        <f t="shared" si="14"/>
        <v>0</v>
      </c>
      <c r="E79" s="381">
        <f t="shared" si="15"/>
        <v>1</v>
      </c>
      <c r="F79" s="95">
        <v>0</v>
      </c>
      <c r="G79" s="248">
        <v>0</v>
      </c>
      <c r="H79" s="192">
        <f t="shared" si="16"/>
        <v>0</v>
      </c>
      <c r="I79" s="366">
        <f t="shared" si="17"/>
        <v>0.03</v>
      </c>
      <c r="J79" s="7" t="e">
        <f t="shared" si="18"/>
        <v>#DIV/0!</v>
      </c>
      <c r="K79" s="100">
        <v>0.02</v>
      </c>
      <c r="L79" s="67">
        <f t="shared" si="19"/>
        <v>9.9999999999999985E-3</v>
      </c>
      <c r="M79" s="394">
        <f t="shared" si="20"/>
        <v>1.5</v>
      </c>
      <c r="N79"/>
    </row>
    <row r="80" spans="1:14" s="605" customFormat="1" ht="18" customHeight="1">
      <c r="A80" s="94" t="s">
        <v>30</v>
      </c>
      <c r="B80" s="95">
        <v>26</v>
      </c>
      <c r="C80" s="379">
        <v>25.05</v>
      </c>
      <c r="D80" s="380">
        <f t="shared" si="14"/>
        <v>0.94999999999999929</v>
      </c>
      <c r="E80" s="381">
        <f t="shared" si="15"/>
        <v>1.0379241516966067</v>
      </c>
      <c r="F80" s="95">
        <v>26.91</v>
      </c>
      <c r="G80" s="248">
        <v>26.91</v>
      </c>
      <c r="H80" s="192">
        <f t="shared" si="16"/>
        <v>0</v>
      </c>
      <c r="I80" s="366">
        <f t="shared" si="17"/>
        <v>-0.91000000000000014</v>
      </c>
      <c r="J80" s="24">
        <f t="shared" si="18"/>
        <v>0.96618357487922701</v>
      </c>
      <c r="K80" s="100">
        <v>24.6</v>
      </c>
      <c r="L80" s="67">
        <f t="shared" si="19"/>
        <v>1.3999999999999986</v>
      </c>
      <c r="M80" s="394">
        <f t="shared" si="20"/>
        <v>1.056910569105691</v>
      </c>
      <c r="N80"/>
    </row>
    <row r="81" spans="1:14" ht="18" customHeight="1">
      <c r="A81" s="34" t="s">
        <v>31</v>
      </c>
      <c r="B81" s="78">
        <v>3</v>
      </c>
      <c r="C81" s="382">
        <v>3</v>
      </c>
      <c r="D81" s="383">
        <f t="shared" si="14"/>
        <v>0</v>
      </c>
      <c r="E81" s="384">
        <f t="shared" si="15"/>
        <v>1</v>
      </c>
      <c r="F81" s="78">
        <v>5.9</v>
      </c>
      <c r="G81" s="249">
        <v>5.9</v>
      </c>
      <c r="H81" s="196">
        <f t="shared" si="16"/>
        <v>0</v>
      </c>
      <c r="I81" s="367">
        <f t="shared" si="17"/>
        <v>-2.9000000000000004</v>
      </c>
      <c r="J81" s="22">
        <f t="shared" si="18"/>
        <v>0.50847457627118642</v>
      </c>
      <c r="K81" s="103">
        <v>0.47</v>
      </c>
      <c r="L81" s="395">
        <f t="shared" si="19"/>
        <v>2.5300000000000002</v>
      </c>
      <c r="M81" s="396">
        <f t="shared" si="20"/>
        <v>6.3829787234042561</v>
      </c>
    </row>
    <row r="82" spans="1:14" ht="18" customHeight="1">
      <c r="A82" s="98" t="s">
        <v>32</v>
      </c>
      <c r="B82" s="109">
        <v>7.96</v>
      </c>
      <c r="C82" s="373">
        <v>7.96</v>
      </c>
      <c r="D82" s="374">
        <f t="shared" si="14"/>
        <v>0</v>
      </c>
      <c r="E82" s="375">
        <f t="shared" si="15"/>
        <v>1</v>
      </c>
      <c r="F82" s="109">
        <v>7.36</v>
      </c>
      <c r="G82" s="247">
        <v>7.44</v>
      </c>
      <c r="H82" s="251">
        <f t="shared" si="16"/>
        <v>-8.0000000000000071E-2</v>
      </c>
      <c r="I82" s="247">
        <f t="shared" si="17"/>
        <v>0.59999999999999964</v>
      </c>
      <c r="J82" s="106">
        <f t="shared" si="18"/>
        <v>1.0815217391304348</v>
      </c>
      <c r="K82" s="107">
        <v>7.4</v>
      </c>
      <c r="L82" s="390">
        <f t="shared" si="19"/>
        <v>0.55999999999999961</v>
      </c>
      <c r="M82" s="391">
        <f t="shared" si="20"/>
        <v>1.0756756756756756</v>
      </c>
      <c r="N82" s="98"/>
    </row>
    <row r="83" spans="1:14" ht="18" customHeight="1">
      <c r="A83" s="3" t="s">
        <v>33</v>
      </c>
      <c r="B83" s="95">
        <v>0.5</v>
      </c>
      <c r="C83" s="379">
        <v>0.5</v>
      </c>
      <c r="D83" s="380">
        <f t="shared" si="14"/>
        <v>0</v>
      </c>
      <c r="E83" s="381">
        <f t="shared" si="15"/>
        <v>1</v>
      </c>
      <c r="F83" s="95">
        <v>0.5</v>
      </c>
      <c r="G83" s="248">
        <v>0.5</v>
      </c>
      <c r="H83" s="192">
        <f t="shared" si="16"/>
        <v>0</v>
      </c>
      <c r="I83" s="366">
        <f t="shared" si="17"/>
        <v>0</v>
      </c>
      <c r="J83" s="7">
        <f t="shared" si="18"/>
        <v>1</v>
      </c>
      <c r="K83" s="100">
        <v>0.82</v>
      </c>
      <c r="L83" s="67">
        <f t="shared" si="19"/>
        <v>-0.31999999999999995</v>
      </c>
      <c r="M83" s="394">
        <f t="shared" si="20"/>
        <v>0.6097560975609756</v>
      </c>
    </row>
    <row r="84" spans="1:14" s="189" customFormat="1" ht="18" customHeight="1">
      <c r="A84" s="3" t="s">
        <v>34</v>
      </c>
      <c r="B84" s="95">
        <v>0.05</v>
      </c>
      <c r="C84" s="379">
        <v>0.05</v>
      </c>
      <c r="D84" s="380">
        <f t="shared" si="14"/>
        <v>0</v>
      </c>
      <c r="E84" s="381">
        <f t="shared" si="15"/>
        <v>1</v>
      </c>
      <c r="F84" s="95">
        <v>0.08</v>
      </c>
      <c r="G84" s="248">
        <v>0.08</v>
      </c>
      <c r="H84" s="192">
        <f t="shared" si="16"/>
        <v>0</v>
      </c>
      <c r="I84" s="366">
        <f t="shared" si="17"/>
        <v>-0.03</v>
      </c>
      <c r="J84" s="7">
        <f t="shared" si="18"/>
        <v>0.625</v>
      </c>
      <c r="K84" s="100">
        <v>7.0000000000000007E-2</v>
      </c>
      <c r="L84" s="67">
        <f t="shared" si="19"/>
        <v>-2.0000000000000004E-2</v>
      </c>
      <c r="M84" s="394">
        <f t="shared" si="20"/>
        <v>0.7142857142857143</v>
      </c>
      <c r="N84"/>
    </row>
    <row r="85" spans="1:14" ht="18" customHeight="1">
      <c r="A85" s="94" t="s">
        <v>35</v>
      </c>
      <c r="B85" s="95">
        <v>0.03</v>
      </c>
      <c r="C85" s="379">
        <v>0.03</v>
      </c>
      <c r="D85" s="380">
        <f t="shared" si="14"/>
        <v>0</v>
      </c>
      <c r="E85" s="381">
        <f t="shared" si="15"/>
        <v>1</v>
      </c>
      <c r="F85" s="95">
        <v>0.04</v>
      </c>
      <c r="G85" s="248">
        <v>0.04</v>
      </c>
      <c r="H85" s="192">
        <f t="shared" si="16"/>
        <v>0</v>
      </c>
      <c r="I85" s="366">
        <f t="shared" si="17"/>
        <v>-1.0000000000000002E-2</v>
      </c>
      <c r="J85" s="24">
        <f t="shared" si="18"/>
        <v>0.75</v>
      </c>
      <c r="K85" s="100">
        <v>0.03</v>
      </c>
      <c r="L85" s="67">
        <f t="shared" si="19"/>
        <v>0</v>
      </c>
      <c r="M85" s="394">
        <f t="shared" si="20"/>
        <v>1</v>
      </c>
      <c r="N85" s="82"/>
    </row>
    <row r="86" spans="1:14" s="98" customFormat="1" ht="18" customHeight="1">
      <c r="A86" s="597" t="s">
        <v>96</v>
      </c>
      <c r="B86" s="606">
        <f>B82-B83-B84-B85</f>
        <v>7.38</v>
      </c>
      <c r="C86" s="607">
        <v>7.38</v>
      </c>
      <c r="D86" s="608">
        <f t="shared" si="14"/>
        <v>0</v>
      </c>
      <c r="E86" s="600">
        <f t="shared" si="15"/>
        <v>1</v>
      </c>
      <c r="F86" s="606">
        <f>F82-F83-F84-F85</f>
        <v>6.74</v>
      </c>
      <c r="G86" s="609">
        <v>6.82</v>
      </c>
      <c r="H86" s="610">
        <f t="shared" si="16"/>
        <v>-8.0000000000000071E-2</v>
      </c>
      <c r="I86" s="609">
        <f t="shared" si="17"/>
        <v>0.63999999999999968</v>
      </c>
      <c r="J86" s="602">
        <f t="shared" si="18"/>
        <v>1.0949554896142433</v>
      </c>
      <c r="K86" s="606">
        <f>K82-K83-K84-K85</f>
        <v>6.4799999999999995</v>
      </c>
      <c r="L86" s="611">
        <f t="shared" si="19"/>
        <v>0.90000000000000036</v>
      </c>
      <c r="M86" s="604">
        <f t="shared" si="20"/>
        <v>1.1388888888888891</v>
      </c>
      <c r="N86" s="605"/>
    </row>
    <row r="87" spans="1:14" s="99" customFormat="1" ht="18" customHeight="1">
      <c r="A87"/>
      <c r="B87"/>
      <c r="C87"/>
      <c r="D87"/>
      <c r="E87" s="300"/>
      <c r="F87"/>
      <c r="G87"/>
      <c r="H87"/>
      <c r="I87"/>
      <c r="J87" s="300"/>
      <c r="K87"/>
      <c r="L87"/>
      <c r="M87" s="300"/>
      <c r="N87"/>
    </row>
    <row r="88" spans="1:14" s="99" customFormat="1" ht="18" customHeight="1">
      <c r="A88" s="2" t="s">
        <v>220</v>
      </c>
      <c r="B88"/>
      <c r="C88"/>
      <c r="D88"/>
      <c r="E88" s="300"/>
      <c r="F88"/>
      <c r="G88"/>
      <c r="H88"/>
      <c r="I88"/>
      <c r="J88" s="300"/>
      <c r="K88"/>
      <c r="L88"/>
      <c r="M88" s="300"/>
      <c r="N88"/>
    </row>
    <row r="89" spans="1:14" s="98" customFormat="1" ht="18" customHeight="1">
      <c r="A89" s="21"/>
      <c r="B89" s="21"/>
      <c r="C89" s="21"/>
      <c r="D89" s="21"/>
      <c r="E89" s="301"/>
      <c r="F89" s="21"/>
      <c r="G89" s="21"/>
      <c r="H89" s="21"/>
      <c r="I89" s="21"/>
      <c r="J89" s="301"/>
      <c r="K89" s="21"/>
      <c r="L89" s="21"/>
      <c r="M89" s="301"/>
      <c r="N89"/>
    </row>
    <row r="90" spans="1:14" ht="60" customHeight="1">
      <c r="A90" s="114" t="s">
        <v>87</v>
      </c>
      <c r="B90" s="328" t="s">
        <v>341</v>
      </c>
      <c r="C90" s="368" t="s">
        <v>366</v>
      </c>
      <c r="D90" s="369" t="s">
        <v>367</v>
      </c>
      <c r="E90" s="642" t="s">
        <v>368</v>
      </c>
      <c r="F90" s="328" t="s">
        <v>342</v>
      </c>
      <c r="G90" s="116" t="s">
        <v>369</v>
      </c>
      <c r="H90" s="250" t="s">
        <v>370</v>
      </c>
      <c r="I90" s="365" t="s">
        <v>221</v>
      </c>
      <c r="J90" s="302" t="s">
        <v>222</v>
      </c>
      <c r="K90" s="328" t="s">
        <v>120</v>
      </c>
      <c r="L90" s="385" t="s">
        <v>223</v>
      </c>
      <c r="M90" s="646" t="s">
        <v>224</v>
      </c>
      <c r="N90" s="189"/>
    </row>
    <row r="91" spans="1:14" ht="18" customHeight="1">
      <c r="A91" s="10"/>
      <c r="B91" s="329" t="s">
        <v>16</v>
      </c>
      <c r="C91" s="20" t="s">
        <v>16</v>
      </c>
      <c r="D91" s="371" t="s">
        <v>16</v>
      </c>
      <c r="E91" s="643" t="s">
        <v>1</v>
      </c>
      <c r="F91" s="331" t="s">
        <v>16</v>
      </c>
      <c r="G91" s="27" t="s">
        <v>16</v>
      </c>
      <c r="H91" s="6" t="s">
        <v>16</v>
      </c>
      <c r="I91" s="27" t="s">
        <v>16</v>
      </c>
      <c r="J91" s="303" t="s">
        <v>1</v>
      </c>
      <c r="K91" s="329" t="s">
        <v>16</v>
      </c>
      <c r="L91" s="16" t="s">
        <v>16</v>
      </c>
      <c r="M91" s="647" t="s">
        <v>1</v>
      </c>
    </row>
    <row r="92" spans="1:14" ht="18" customHeight="1">
      <c r="A92" s="98" t="s">
        <v>17</v>
      </c>
      <c r="B92" s="104">
        <v>142.66999999999999</v>
      </c>
      <c r="C92" s="373">
        <v>140.77000000000001</v>
      </c>
      <c r="D92" s="374">
        <f>B92-C92</f>
        <v>1.8999999999999773</v>
      </c>
      <c r="E92" s="375">
        <f>B92/C92</f>
        <v>1.0134971940044042</v>
      </c>
      <c r="F92" s="104">
        <v>147.5</v>
      </c>
      <c r="G92" s="251">
        <v>147.49</v>
      </c>
      <c r="H92" s="251">
        <f>F92-G92</f>
        <v>9.9999999999909051E-3</v>
      </c>
      <c r="I92" s="247">
        <f>B92-F92</f>
        <v>-4.8300000000000125</v>
      </c>
      <c r="J92" s="106">
        <f>B92/F92</f>
        <v>0.96725423728813553</v>
      </c>
      <c r="K92" s="107">
        <v>136.5</v>
      </c>
      <c r="L92" s="390">
        <f>B92-K92</f>
        <v>6.1699999999999875</v>
      </c>
      <c r="M92" s="391">
        <f>B92/K92</f>
        <v>1.0452014652014652</v>
      </c>
      <c r="N92" s="99"/>
    </row>
    <row r="93" spans="1:14" ht="18" customHeight="1">
      <c r="A93" s="98" t="s">
        <v>18</v>
      </c>
      <c r="B93" s="109">
        <v>3.27</v>
      </c>
      <c r="C93" s="373">
        <v>3.27</v>
      </c>
      <c r="D93" s="374">
        <f t="shared" ref="D93:D114" si="21">B93-C93</f>
        <v>0</v>
      </c>
      <c r="E93" s="375">
        <f t="shared" ref="E93:E114" si="22">B93/C93</f>
        <v>1</v>
      </c>
      <c r="F93" s="109">
        <v>4.26</v>
      </c>
      <c r="G93" s="251">
        <v>4.26</v>
      </c>
      <c r="H93" s="251">
        <f t="shared" ref="H93:H114" si="23">F93-G93</f>
        <v>0</v>
      </c>
      <c r="I93" s="247">
        <f t="shared" ref="I93:I114" si="24">B93-F93</f>
        <v>-0.98999999999999977</v>
      </c>
      <c r="J93" s="106">
        <f t="shared" ref="J93:J114" si="25">B93/F93</f>
        <v>0.76760563380281699</v>
      </c>
      <c r="K93" s="107">
        <v>4.07</v>
      </c>
      <c r="L93" s="390">
        <f t="shared" ref="L93:L114" si="26">B93-K93</f>
        <v>-0.80000000000000027</v>
      </c>
      <c r="M93" s="391">
        <f t="shared" ref="M93:M114" si="27">B93/K93</f>
        <v>0.80343980343980337</v>
      </c>
      <c r="N93" s="99"/>
    </row>
    <row r="94" spans="1:14" s="98" customFormat="1" ht="18" customHeight="1">
      <c r="A94" s="359" t="s">
        <v>19</v>
      </c>
      <c r="B94" s="360">
        <v>139.41</v>
      </c>
      <c r="C94" s="376">
        <v>137.51</v>
      </c>
      <c r="D94" s="377">
        <f t="shared" si="21"/>
        <v>1.9000000000000057</v>
      </c>
      <c r="E94" s="378">
        <f t="shared" si="22"/>
        <v>1.0138171769325868</v>
      </c>
      <c r="F94" s="360">
        <v>143.24</v>
      </c>
      <c r="G94" s="362">
        <v>143.22999999999999</v>
      </c>
      <c r="H94" s="362">
        <f t="shared" si="23"/>
        <v>1.0000000000019327E-2</v>
      </c>
      <c r="I94" s="361">
        <f t="shared" si="24"/>
        <v>-3.8300000000000125</v>
      </c>
      <c r="J94" s="363">
        <f t="shared" si="25"/>
        <v>0.97326165875453774</v>
      </c>
      <c r="K94" s="364">
        <v>132.44</v>
      </c>
      <c r="L94" s="392">
        <f t="shared" si="26"/>
        <v>6.9699999999999989</v>
      </c>
      <c r="M94" s="393">
        <f t="shared" si="27"/>
        <v>1.0526276049531864</v>
      </c>
      <c r="N94" s="99"/>
    </row>
    <row r="95" spans="1:14" ht="18" customHeight="1">
      <c r="A95" s="98" t="s">
        <v>20</v>
      </c>
      <c r="B95" s="109">
        <v>64.099999999999994</v>
      </c>
      <c r="C95" s="373">
        <v>63</v>
      </c>
      <c r="D95" s="374">
        <f t="shared" si="21"/>
        <v>1.0999999999999943</v>
      </c>
      <c r="E95" s="375">
        <f t="shared" si="22"/>
        <v>1.0174603174603174</v>
      </c>
      <c r="F95" s="109">
        <v>65.819999999999993</v>
      </c>
      <c r="G95" s="251">
        <v>66.260000000000005</v>
      </c>
      <c r="H95" s="251">
        <f t="shared" si="23"/>
        <v>-0.44000000000001194</v>
      </c>
      <c r="I95" s="247">
        <f t="shared" si="24"/>
        <v>-1.7199999999999989</v>
      </c>
      <c r="J95" s="106">
        <f t="shared" si="25"/>
        <v>0.97386812518991195</v>
      </c>
      <c r="K95" s="107">
        <v>65.66</v>
      </c>
      <c r="L95" s="390">
        <f t="shared" si="26"/>
        <v>-1.5600000000000023</v>
      </c>
      <c r="M95" s="391">
        <f t="shared" si="27"/>
        <v>0.97624124276576296</v>
      </c>
      <c r="N95" s="98"/>
    </row>
    <row r="96" spans="1:14" ht="18" customHeight="1">
      <c r="A96" s="3" t="s">
        <v>21</v>
      </c>
      <c r="B96" s="95">
        <v>0.1</v>
      </c>
      <c r="C96" s="379">
        <v>0.1</v>
      </c>
      <c r="D96" s="380">
        <f t="shared" si="21"/>
        <v>0</v>
      </c>
      <c r="E96" s="381">
        <f t="shared" si="22"/>
        <v>1</v>
      </c>
      <c r="F96" s="95">
        <v>0.1</v>
      </c>
      <c r="G96" s="192">
        <v>0.1</v>
      </c>
      <c r="H96" s="192">
        <f t="shared" si="23"/>
        <v>0</v>
      </c>
      <c r="I96" s="366">
        <f t="shared" si="24"/>
        <v>0</v>
      </c>
      <c r="J96" s="7">
        <f t="shared" si="25"/>
        <v>1</v>
      </c>
      <c r="K96" s="100">
        <v>0.2</v>
      </c>
      <c r="L96" s="67">
        <f t="shared" si="26"/>
        <v>-0.1</v>
      </c>
      <c r="M96" s="394">
        <f t="shared" si="27"/>
        <v>0.5</v>
      </c>
    </row>
    <row r="97" spans="1:14" ht="18" customHeight="1">
      <c r="A97" s="3" t="s">
        <v>22</v>
      </c>
      <c r="B97" s="95">
        <v>3.5</v>
      </c>
      <c r="C97" s="379">
        <v>3.5</v>
      </c>
      <c r="D97" s="380">
        <f t="shared" si="21"/>
        <v>0</v>
      </c>
      <c r="E97" s="381">
        <f t="shared" si="22"/>
        <v>1</v>
      </c>
      <c r="F97" s="95">
        <v>4.3</v>
      </c>
      <c r="G97" s="192">
        <v>4.3</v>
      </c>
      <c r="H97" s="192">
        <f t="shared" si="23"/>
        <v>0</v>
      </c>
      <c r="I97" s="366">
        <f t="shared" si="24"/>
        <v>-0.79999999999999982</v>
      </c>
      <c r="J97" s="7">
        <f t="shared" si="25"/>
        <v>0.81395348837209303</v>
      </c>
      <c r="K97" s="100">
        <v>3.7</v>
      </c>
      <c r="L97" s="67">
        <f t="shared" si="26"/>
        <v>-0.20000000000000018</v>
      </c>
      <c r="M97" s="394">
        <f t="shared" si="27"/>
        <v>0.94594594594594594</v>
      </c>
    </row>
    <row r="98" spans="1:14" ht="18" customHeight="1">
      <c r="A98" s="3" t="s">
        <v>23</v>
      </c>
      <c r="B98" s="95">
        <v>3.5</v>
      </c>
      <c r="C98" s="379">
        <v>2.9</v>
      </c>
      <c r="D98" s="380">
        <f t="shared" si="21"/>
        <v>0.60000000000000009</v>
      </c>
      <c r="E98" s="381">
        <f t="shared" si="22"/>
        <v>1.2068965517241379</v>
      </c>
      <c r="F98" s="95">
        <v>5.42</v>
      </c>
      <c r="G98" s="192">
        <v>5.36</v>
      </c>
      <c r="H98" s="192">
        <f t="shared" si="23"/>
        <v>5.9999999999999609E-2</v>
      </c>
      <c r="I98" s="366">
        <f t="shared" si="24"/>
        <v>-1.92</v>
      </c>
      <c r="J98" s="7">
        <f t="shared" si="25"/>
        <v>0.64575645756457567</v>
      </c>
      <c r="K98" s="100">
        <v>2.76</v>
      </c>
      <c r="L98" s="67">
        <f t="shared" si="26"/>
        <v>0.74000000000000021</v>
      </c>
      <c r="M98" s="394">
        <f t="shared" si="27"/>
        <v>1.2681159420289856</v>
      </c>
    </row>
    <row r="99" spans="1:14" ht="18" customHeight="1">
      <c r="A99" s="34" t="s">
        <v>55</v>
      </c>
      <c r="B99" s="78">
        <v>57</v>
      </c>
      <c r="C99" s="382">
        <v>56.5</v>
      </c>
      <c r="D99" s="383">
        <f t="shared" si="21"/>
        <v>0.5</v>
      </c>
      <c r="E99" s="384">
        <f t="shared" si="22"/>
        <v>1.0088495575221239</v>
      </c>
      <c r="F99" s="78">
        <v>56</v>
      </c>
      <c r="G99" s="196">
        <v>56.5</v>
      </c>
      <c r="H99" s="196">
        <f t="shared" si="23"/>
        <v>-0.5</v>
      </c>
      <c r="I99" s="367">
        <f t="shared" si="24"/>
        <v>1</v>
      </c>
      <c r="J99" s="22">
        <f t="shared" si="25"/>
        <v>1.0178571428571428</v>
      </c>
      <c r="K99" s="103">
        <v>59</v>
      </c>
      <c r="L99" s="395">
        <f t="shared" si="26"/>
        <v>-2</v>
      </c>
      <c r="M99" s="396">
        <f t="shared" si="27"/>
        <v>0.96610169491525422</v>
      </c>
    </row>
    <row r="100" spans="1:14" ht="18" customHeight="1">
      <c r="A100" s="98" t="s">
        <v>24</v>
      </c>
      <c r="B100" s="109">
        <v>30.48</v>
      </c>
      <c r="C100" s="373">
        <v>29.58</v>
      </c>
      <c r="D100" s="374">
        <f t="shared" si="21"/>
        <v>0.90000000000000213</v>
      </c>
      <c r="E100" s="375">
        <f t="shared" si="22"/>
        <v>1.030425963488844</v>
      </c>
      <c r="F100" s="109">
        <v>36.619999999999997</v>
      </c>
      <c r="G100" s="251">
        <v>36.119999999999997</v>
      </c>
      <c r="H100" s="251">
        <f t="shared" si="23"/>
        <v>0.5</v>
      </c>
      <c r="I100" s="247">
        <f t="shared" si="24"/>
        <v>-6.139999999999997</v>
      </c>
      <c r="J100" s="106">
        <f t="shared" si="25"/>
        <v>0.83233205898416174</v>
      </c>
      <c r="K100" s="107">
        <v>27.94</v>
      </c>
      <c r="L100" s="390">
        <f t="shared" si="26"/>
        <v>2.5399999999999991</v>
      </c>
      <c r="M100" s="391">
        <f t="shared" si="27"/>
        <v>1.0909090909090908</v>
      </c>
      <c r="N100" s="98"/>
    </row>
    <row r="101" spans="1:14" ht="18" customHeight="1">
      <c r="A101" s="3" t="s">
        <v>25</v>
      </c>
      <c r="B101" s="95">
        <v>0.5</v>
      </c>
      <c r="C101" s="379">
        <v>0.5</v>
      </c>
      <c r="D101" s="380">
        <f t="shared" si="21"/>
        <v>0</v>
      </c>
      <c r="E101" s="381">
        <f t="shared" si="22"/>
        <v>1</v>
      </c>
      <c r="F101" s="95">
        <v>0.8</v>
      </c>
      <c r="G101" s="192">
        <v>0.8</v>
      </c>
      <c r="H101" s="192">
        <f t="shared" si="23"/>
        <v>0</v>
      </c>
      <c r="I101" s="366">
        <f t="shared" si="24"/>
        <v>-0.30000000000000004</v>
      </c>
      <c r="J101" s="7">
        <f t="shared" si="25"/>
        <v>0.625</v>
      </c>
      <c r="K101" s="100">
        <v>0.5</v>
      </c>
      <c r="L101" s="67">
        <f t="shared" si="26"/>
        <v>0</v>
      </c>
      <c r="M101" s="394">
        <f t="shared" si="27"/>
        <v>1</v>
      </c>
    </row>
    <row r="102" spans="1:14" s="98" customFormat="1" ht="18" customHeight="1">
      <c r="A102" s="3" t="s">
        <v>26</v>
      </c>
      <c r="B102" s="95">
        <v>13</v>
      </c>
      <c r="C102" s="379">
        <v>13</v>
      </c>
      <c r="D102" s="380">
        <f t="shared" si="21"/>
        <v>0</v>
      </c>
      <c r="E102" s="381">
        <f t="shared" si="22"/>
        <v>1</v>
      </c>
      <c r="F102" s="95">
        <v>16.5</v>
      </c>
      <c r="G102" s="192">
        <v>16.5</v>
      </c>
      <c r="H102" s="192">
        <f t="shared" si="23"/>
        <v>0</v>
      </c>
      <c r="I102" s="366">
        <f t="shared" si="24"/>
        <v>-3.5</v>
      </c>
      <c r="J102" s="7">
        <f t="shared" si="25"/>
        <v>0.78787878787878785</v>
      </c>
      <c r="K102" s="100">
        <v>10.5</v>
      </c>
      <c r="L102" s="67">
        <f t="shared" si="26"/>
        <v>2.5</v>
      </c>
      <c r="M102" s="394">
        <f t="shared" si="27"/>
        <v>1.2380952380952381</v>
      </c>
      <c r="N102"/>
    </row>
    <row r="103" spans="1:14" ht="18" customHeight="1">
      <c r="A103" s="570" t="s">
        <v>110</v>
      </c>
      <c r="B103" s="579">
        <f>B92-B102</f>
        <v>129.66999999999999</v>
      </c>
      <c r="C103" s="590">
        <v>127.77000000000001</v>
      </c>
      <c r="D103" s="580">
        <f t="shared" si="21"/>
        <v>1.8999999999999773</v>
      </c>
      <c r="E103" s="572">
        <f t="shared" si="22"/>
        <v>1.0148704703764575</v>
      </c>
      <c r="F103" s="579">
        <f>F92-F102</f>
        <v>131</v>
      </c>
      <c r="G103" s="582">
        <v>130.99</v>
      </c>
      <c r="H103" s="584">
        <f t="shared" si="23"/>
        <v>9.9999999999909051E-3</v>
      </c>
      <c r="I103" s="582">
        <f t="shared" si="24"/>
        <v>-1.3300000000000125</v>
      </c>
      <c r="J103" s="575">
        <f t="shared" si="25"/>
        <v>0.98984732824427468</v>
      </c>
      <c r="K103" s="595">
        <f>K92-K102</f>
        <v>126</v>
      </c>
      <c r="L103" s="593">
        <f>K103</f>
        <v>126</v>
      </c>
      <c r="M103" s="577">
        <f t="shared" si="27"/>
        <v>1.0291269841269841</v>
      </c>
      <c r="N103" s="570"/>
    </row>
    <row r="104" spans="1:14" ht="18" customHeight="1">
      <c r="A104" s="587" t="s">
        <v>111</v>
      </c>
      <c r="B104" s="571">
        <f>B102/B92</f>
        <v>9.1119366369944638E-2</v>
      </c>
      <c r="C104" s="594">
        <v>9.234922213539816E-2</v>
      </c>
      <c r="D104" s="572">
        <f t="shared" si="21"/>
        <v>-1.2298557654535219E-3</v>
      </c>
      <c r="E104" s="572">
        <f t="shared" si="22"/>
        <v>0.98668255414593131</v>
      </c>
      <c r="F104" s="571">
        <f>F102/F92</f>
        <v>0.11186440677966102</v>
      </c>
      <c r="G104" s="573">
        <v>0.11187199132144551</v>
      </c>
      <c r="H104" s="574">
        <f t="shared" si="23"/>
        <v>-7.5845417844971896E-6</v>
      </c>
      <c r="I104" s="573">
        <f t="shared" si="24"/>
        <v>-2.0745040409716378E-2</v>
      </c>
      <c r="J104" s="575">
        <f t="shared" si="25"/>
        <v>0.81455191148889905</v>
      </c>
      <c r="K104" s="596">
        <f>K102/K92</f>
        <v>7.6923076923076927E-2</v>
      </c>
      <c r="L104" s="576">
        <f>K104</f>
        <v>7.6923076923076927E-2</v>
      </c>
      <c r="M104" s="577">
        <f t="shared" si="27"/>
        <v>1.1845517628092803</v>
      </c>
      <c r="N104" s="587"/>
    </row>
    <row r="105" spans="1:14" s="82" customFormat="1" ht="18" customHeight="1">
      <c r="A105" s="3" t="s">
        <v>27</v>
      </c>
      <c r="B105" s="95">
        <v>5.22</v>
      </c>
      <c r="C105" s="379">
        <v>5.22</v>
      </c>
      <c r="D105" s="380">
        <f t="shared" si="21"/>
        <v>0</v>
      </c>
      <c r="E105" s="381">
        <f t="shared" si="22"/>
        <v>1</v>
      </c>
      <c r="F105" s="95">
        <v>4.97</v>
      </c>
      <c r="G105" s="192">
        <v>4.97</v>
      </c>
      <c r="H105" s="192">
        <f t="shared" si="23"/>
        <v>0</v>
      </c>
      <c r="I105" s="366">
        <f t="shared" si="24"/>
        <v>0.25</v>
      </c>
      <c r="J105" s="7">
        <f t="shared" si="25"/>
        <v>1.0503018108651911</v>
      </c>
      <c r="K105" s="100">
        <v>4.8499999999999996</v>
      </c>
      <c r="L105" s="67">
        <f t="shared" si="26"/>
        <v>0.37000000000000011</v>
      </c>
      <c r="M105" s="394">
        <f t="shared" si="27"/>
        <v>1.0762886597938144</v>
      </c>
      <c r="N105"/>
    </row>
    <row r="106" spans="1:14" s="605" customFormat="1" ht="18" customHeight="1">
      <c r="A106" s="3" t="s">
        <v>28</v>
      </c>
      <c r="B106" s="95">
        <v>2.1800000000000002</v>
      </c>
      <c r="C106" s="379">
        <v>2.1800000000000002</v>
      </c>
      <c r="D106" s="380">
        <f t="shared" si="21"/>
        <v>0</v>
      </c>
      <c r="E106" s="381">
        <f t="shared" si="22"/>
        <v>1</v>
      </c>
      <c r="F106" s="95">
        <v>2.2799999999999998</v>
      </c>
      <c r="G106" s="192">
        <v>2.2799999999999998</v>
      </c>
      <c r="H106" s="192">
        <f t="shared" si="23"/>
        <v>0</v>
      </c>
      <c r="I106" s="366">
        <f t="shared" si="24"/>
        <v>-9.9999999999999645E-2</v>
      </c>
      <c r="J106" s="7">
        <f t="shared" si="25"/>
        <v>0.95614035087719318</v>
      </c>
      <c r="K106" s="100">
        <v>2.2799999999999998</v>
      </c>
      <c r="L106" s="67">
        <f t="shared" si="26"/>
        <v>-9.9999999999999645E-2</v>
      </c>
      <c r="M106" s="394">
        <f t="shared" si="27"/>
        <v>0.95614035087719318</v>
      </c>
      <c r="N106"/>
    </row>
    <row r="107" spans="1:14" ht="18" customHeight="1">
      <c r="A107" s="3" t="s">
        <v>29</v>
      </c>
      <c r="B107" s="95">
        <v>0.8</v>
      </c>
      <c r="C107" s="379">
        <v>0.8</v>
      </c>
      <c r="D107" s="380">
        <f t="shared" si="21"/>
        <v>0</v>
      </c>
      <c r="E107" s="381">
        <f t="shared" si="22"/>
        <v>1</v>
      </c>
      <c r="F107" s="95">
        <v>0.8</v>
      </c>
      <c r="G107" s="192">
        <v>0.8</v>
      </c>
      <c r="H107" s="192">
        <f t="shared" si="23"/>
        <v>0</v>
      </c>
      <c r="I107" s="366">
        <f t="shared" si="24"/>
        <v>0</v>
      </c>
      <c r="J107" s="7">
        <f t="shared" si="25"/>
        <v>1</v>
      </c>
      <c r="K107" s="100">
        <v>0.8</v>
      </c>
      <c r="L107" s="67">
        <f t="shared" si="26"/>
        <v>0</v>
      </c>
      <c r="M107" s="394">
        <f t="shared" si="27"/>
        <v>1</v>
      </c>
    </row>
    <row r="108" spans="1:14" ht="18" customHeight="1">
      <c r="A108" s="94" t="s">
        <v>30</v>
      </c>
      <c r="B108" s="95">
        <v>7.79</v>
      </c>
      <c r="C108" s="379">
        <v>6.89</v>
      </c>
      <c r="D108" s="380">
        <f t="shared" si="21"/>
        <v>0.90000000000000036</v>
      </c>
      <c r="E108" s="381">
        <f t="shared" si="22"/>
        <v>1.1306240928882438</v>
      </c>
      <c r="F108" s="95">
        <v>9.89</v>
      </c>
      <c r="G108" s="192">
        <v>9.39</v>
      </c>
      <c r="H108" s="192">
        <f t="shared" si="23"/>
        <v>0.5</v>
      </c>
      <c r="I108" s="366">
        <f t="shared" si="24"/>
        <v>-2.1000000000000005</v>
      </c>
      <c r="J108" s="24">
        <f t="shared" si="25"/>
        <v>0.78766430738119309</v>
      </c>
      <c r="K108" s="100">
        <v>8.02</v>
      </c>
      <c r="L108" s="67">
        <f t="shared" si="26"/>
        <v>-0.22999999999999954</v>
      </c>
      <c r="M108" s="394">
        <f t="shared" si="27"/>
        <v>0.97132169576059857</v>
      </c>
    </row>
    <row r="109" spans="1:14" ht="18" customHeight="1">
      <c r="A109" s="34" t="s">
        <v>31</v>
      </c>
      <c r="B109" s="78">
        <v>5</v>
      </c>
      <c r="C109" s="382">
        <v>5</v>
      </c>
      <c r="D109" s="383">
        <f t="shared" si="21"/>
        <v>0</v>
      </c>
      <c r="E109" s="384">
        <f t="shared" si="22"/>
        <v>1</v>
      </c>
      <c r="F109" s="78">
        <v>4.7</v>
      </c>
      <c r="G109" s="196">
        <v>4.7</v>
      </c>
      <c r="H109" s="196">
        <f t="shared" si="23"/>
        <v>0</v>
      </c>
      <c r="I109" s="367">
        <f t="shared" si="24"/>
        <v>0.29999999999999982</v>
      </c>
      <c r="J109" s="22">
        <f t="shared" si="25"/>
        <v>1.0638297872340425</v>
      </c>
      <c r="K109" s="103">
        <v>4.2</v>
      </c>
      <c r="L109" s="395">
        <f t="shared" si="26"/>
        <v>0.79999999999999982</v>
      </c>
      <c r="M109" s="396">
        <f t="shared" si="27"/>
        <v>1.1904761904761905</v>
      </c>
    </row>
    <row r="110" spans="1:14" s="189" customFormat="1" ht="18" customHeight="1">
      <c r="A110" s="98" t="s">
        <v>32</v>
      </c>
      <c r="B110" s="109">
        <v>31.5</v>
      </c>
      <c r="C110" s="373">
        <v>31.6</v>
      </c>
      <c r="D110" s="374">
        <f t="shared" si="21"/>
        <v>-0.10000000000000142</v>
      </c>
      <c r="E110" s="375">
        <f t="shared" si="22"/>
        <v>0.99683544303797467</v>
      </c>
      <c r="F110" s="109">
        <v>28</v>
      </c>
      <c r="G110" s="251">
        <v>28.05</v>
      </c>
      <c r="H110" s="251">
        <f t="shared" si="23"/>
        <v>-5.0000000000000711E-2</v>
      </c>
      <c r="I110" s="247">
        <f t="shared" si="24"/>
        <v>3.5</v>
      </c>
      <c r="J110" s="106">
        <f t="shared" si="25"/>
        <v>1.125</v>
      </c>
      <c r="K110" s="107">
        <v>26.74</v>
      </c>
      <c r="L110" s="390">
        <f t="shared" si="26"/>
        <v>4.7600000000000016</v>
      </c>
      <c r="M110" s="391">
        <f t="shared" si="27"/>
        <v>1.1780104712041886</v>
      </c>
      <c r="N110" s="98"/>
    </row>
    <row r="111" spans="1:14" ht="18" customHeight="1">
      <c r="A111" s="3" t="s">
        <v>33</v>
      </c>
      <c r="B111" s="95">
        <v>20.5</v>
      </c>
      <c r="C111" s="379">
        <v>20.5</v>
      </c>
      <c r="D111" s="380">
        <f t="shared" si="21"/>
        <v>0</v>
      </c>
      <c r="E111" s="381">
        <f t="shared" si="22"/>
        <v>1</v>
      </c>
      <c r="F111" s="95">
        <v>17</v>
      </c>
      <c r="G111" s="192">
        <v>17</v>
      </c>
      <c r="H111" s="192">
        <f t="shared" si="23"/>
        <v>0</v>
      </c>
      <c r="I111" s="366">
        <f t="shared" si="24"/>
        <v>3.5</v>
      </c>
      <c r="J111" s="7">
        <f t="shared" si="25"/>
        <v>1.2058823529411764</v>
      </c>
      <c r="K111" s="100">
        <v>14</v>
      </c>
      <c r="L111" s="67">
        <f t="shared" si="26"/>
        <v>6.5</v>
      </c>
      <c r="M111" s="394">
        <f t="shared" si="27"/>
        <v>1.4642857142857142</v>
      </c>
    </row>
    <row r="112" spans="1:14" s="98" customFormat="1" ht="18" customHeight="1">
      <c r="A112" s="3" t="s">
        <v>34</v>
      </c>
      <c r="B112" s="95">
        <v>2.1</v>
      </c>
      <c r="C112" s="379">
        <v>2.1</v>
      </c>
      <c r="D112" s="380">
        <f t="shared" si="21"/>
        <v>0</v>
      </c>
      <c r="E112" s="381">
        <f t="shared" si="22"/>
        <v>1</v>
      </c>
      <c r="F112" s="95">
        <v>2.1</v>
      </c>
      <c r="G112" s="192">
        <v>2.1</v>
      </c>
      <c r="H112" s="192">
        <f t="shared" si="23"/>
        <v>0</v>
      </c>
      <c r="I112" s="366">
        <f t="shared" si="24"/>
        <v>0</v>
      </c>
      <c r="J112" s="7">
        <f t="shared" si="25"/>
        <v>1</v>
      </c>
      <c r="K112" s="100">
        <v>2.1</v>
      </c>
      <c r="L112" s="67">
        <f t="shared" si="26"/>
        <v>0</v>
      </c>
      <c r="M112" s="394">
        <f t="shared" si="27"/>
        <v>1</v>
      </c>
      <c r="N112"/>
    </row>
    <row r="113" spans="1:14" s="99" customFormat="1" ht="18" customHeight="1">
      <c r="A113" s="94" t="s">
        <v>35</v>
      </c>
      <c r="B113" s="95">
        <v>3.4</v>
      </c>
      <c r="C113" s="379">
        <v>3.5</v>
      </c>
      <c r="D113" s="380">
        <f t="shared" si="21"/>
        <v>-0.10000000000000009</v>
      </c>
      <c r="E113" s="381">
        <f t="shared" si="22"/>
        <v>0.97142857142857142</v>
      </c>
      <c r="F113" s="95">
        <v>3.6</v>
      </c>
      <c r="G113" s="192">
        <v>3.6</v>
      </c>
      <c r="H113" s="192">
        <f t="shared" si="23"/>
        <v>0</v>
      </c>
      <c r="I113" s="366">
        <f t="shared" si="24"/>
        <v>-0.20000000000000018</v>
      </c>
      <c r="J113" s="24">
        <f t="shared" si="25"/>
        <v>0.94444444444444442</v>
      </c>
      <c r="K113" s="100">
        <v>5.0999999999999996</v>
      </c>
      <c r="L113" s="67">
        <f t="shared" si="26"/>
        <v>-1.6999999999999997</v>
      </c>
      <c r="M113" s="394">
        <f t="shared" si="27"/>
        <v>0.66666666666666674</v>
      </c>
      <c r="N113" s="82"/>
    </row>
    <row r="114" spans="1:14" s="99" customFormat="1" ht="18" customHeight="1">
      <c r="A114" s="597" t="s">
        <v>96</v>
      </c>
      <c r="B114" s="606">
        <f>B110-B111-B112-B113</f>
        <v>5.5</v>
      </c>
      <c r="C114" s="607">
        <v>5.5000000000000018</v>
      </c>
      <c r="D114" s="608">
        <f t="shared" si="21"/>
        <v>0</v>
      </c>
      <c r="E114" s="600">
        <f t="shared" si="22"/>
        <v>0.99999999999999967</v>
      </c>
      <c r="F114" s="606">
        <f>F110-F111-F112-F113</f>
        <v>5.3000000000000007</v>
      </c>
      <c r="G114" s="609">
        <v>5.3500000000000014</v>
      </c>
      <c r="H114" s="610">
        <f t="shared" si="23"/>
        <v>-5.0000000000000711E-2</v>
      </c>
      <c r="I114" s="609">
        <f t="shared" si="24"/>
        <v>0.19999999999999929</v>
      </c>
      <c r="J114" s="602">
        <f t="shared" si="25"/>
        <v>1.0377358490566035</v>
      </c>
      <c r="K114" s="606">
        <f>K110-K111-K112-K113</f>
        <v>5.5399999999999991</v>
      </c>
      <c r="L114" s="611">
        <f t="shared" si="26"/>
        <v>-3.9999999999999147E-2</v>
      </c>
      <c r="M114" s="604">
        <f t="shared" si="27"/>
        <v>0.99277978339350192</v>
      </c>
      <c r="N114" s="605"/>
    </row>
    <row r="115" spans="1:14" s="98" customFormat="1" ht="18" customHeight="1">
      <c r="A115"/>
      <c r="B115"/>
      <c r="C115"/>
      <c r="D115"/>
      <c r="E115" s="300"/>
      <c r="F115"/>
      <c r="G115"/>
      <c r="H115"/>
      <c r="I115"/>
      <c r="J115" s="300"/>
      <c r="K115"/>
      <c r="L115"/>
      <c r="M115" s="300"/>
      <c r="N115"/>
    </row>
    <row r="116" spans="1:14" ht="18" customHeight="1">
      <c r="A116" s="2" t="s">
        <v>225</v>
      </c>
    </row>
    <row r="117" spans="1:14" ht="18" customHeight="1">
      <c r="A117" s="21"/>
      <c r="B117" s="21"/>
      <c r="C117" s="21"/>
      <c r="D117" s="21"/>
      <c r="E117" s="301"/>
      <c r="F117" s="21"/>
      <c r="G117" s="21"/>
      <c r="H117" s="21"/>
      <c r="I117" s="21"/>
      <c r="J117" s="301"/>
      <c r="K117" s="21"/>
      <c r="L117" s="21"/>
      <c r="M117" s="301"/>
    </row>
    <row r="118" spans="1:14" ht="60" customHeight="1">
      <c r="A118" s="114" t="s">
        <v>58</v>
      </c>
      <c r="B118" s="328" t="s">
        <v>343</v>
      </c>
      <c r="C118" s="368" t="s">
        <v>371</v>
      </c>
      <c r="D118" s="369" t="s">
        <v>372</v>
      </c>
      <c r="E118" s="642" t="s">
        <v>373</v>
      </c>
      <c r="F118" s="328" t="s">
        <v>344</v>
      </c>
      <c r="G118" s="116" t="s">
        <v>374</v>
      </c>
      <c r="H118" s="250" t="s">
        <v>375</v>
      </c>
      <c r="I118" s="365" t="s">
        <v>226</v>
      </c>
      <c r="J118" s="302" t="s">
        <v>227</v>
      </c>
      <c r="K118" s="328" t="s">
        <v>121</v>
      </c>
      <c r="L118" s="385" t="s">
        <v>228</v>
      </c>
      <c r="M118" s="646" t="s">
        <v>229</v>
      </c>
      <c r="N118" s="189"/>
    </row>
    <row r="119" spans="1:14" ht="18" customHeight="1">
      <c r="A119" s="10"/>
      <c r="B119" s="329" t="s">
        <v>16</v>
      </c>
      <c r="C119" s="20" t="s">
        <v>16</v>
      </c>
      <c r="D119" s="371" t="s">
        <v>16</v>
      </c>
      <c r="E119" s="643" t="s">
        <v>1</v>
      </c>
      <c r="F119" s="331" t="s">
        <v>16</v>
      </c>
      <c r="G119" s="27" t="s">
        <v>16</v>
      </c>
      <c r="H119" s="6" t="s">
        <v>16</v>
      </c>
      <c r="I119" s="27" t="s">
        <v>16</v>
      </c>
      <c r="J119" s="303" t="s">
        <v>1</v>
      </c>
      <c r="K119" s="329" t="s">
        <v>16</v>
      </c>
      <c r="L119" s="16" t="s">
        <v>16</v>
      </c>
      <c r="M119" s="647" t="s">
        <v>1</v>
      </c>
    </row>
    <row r="120" spans="1:14" s="98" customFormat="1" ht="18" customHeight="1">
      <c r="A120" s="98" t="s">
        <v>17</v>
      </c>
      <c r="B120" s="104">
        <v>742.12</v>
      </c>
      <c r="C120" s="373">
        <v>740.05</v>
      </c>
      <c r="D120" s="374">
        <f>B120-C120</f>
        <v>2.07000000000005</v>
      </c>
      <c r="E120" s="375">
        <f>B120/C120</f>
        <v>1.002797108303493</v>
      </c>
      <c r="F120" s="104">
        <v>739.72</v>
      </c>
      <c r="G120" s="246">
        <v>739.63</v>
      </c>
      <c r="H120" s="251">
        <f>F120-G120</f>
        <v>9.0000000000031832E-2</v>
      </c>
      <c r="I120" s="247">
        <f>B120-F120</f>
        <v>2.3999999999999773</v>
      </c>
      <c r="J120" s="106">
        <f>B120/F120</f>
        <v>1.0032444708808739</v>
      </c>
      <c r="K120" s="107">
        <v>711.58</v>
      </c>
      <c r="L120" s="390">
        <f>B120-K120</f>
        <v>30.539999999999964</v>
      </c>
      <c r="M120" s="391">
        <f>B120/K120</f>
        <v>1.0429185755642372</v>
      </c>
      <c r="N120" s="99"/>
    </row>
    <row r="121" spans="1:14" ht="18" customHeight="1">
      <c r="A121" s="98" t="s">
        <v>18</v>
      </c>
      <c r="B121" s="109">
        <v>30.92</v>
      </c>
      <c r="C121" s="373">
        <v>30.92</v>
      </c>
      <c r="D121" s="374">
        <f t="shared" ref="D121:D142" si="28">B121-C121</f>
        <v>0</v>
      </c>
      <c r="E121" s="375">
        <f t="shared" ref="E121:E142" si="29">B121/C121</f>
        <v>1</v>
      </c>
      <c r="F121" s="109">
        <v>31.75</v>
      </c>
      <c r="G121" s="247">
        <v>31.75</v>
      </c>
      <c r="H121" s="251">
        <f t="shared" ref="H121:H142" si="30">F121-G121</f>
        <v>0</v>
      </c>
      <c r="I121" s="247">
        <f t="shared" ref="I121:I142" si="31">B121-F121</f>
        <v>-0.82999999999999829</v>
      </c>
      <c r="J121" s="106">
        <f t="shared" ref="J121:J142" si="32">B121/F121</f>
        <v>0.9738582677165355</v>
      </c>
      <c r="K121" s="107">
        <v>31.94</v>
      </c>
      <c r="L121" s="390">
        <f t="shared" ref="L121:L142" si="33">B121-K121</f>
        <v>-1.0199999999999996</v>
      </c>
      <c r="M121" s="391">
        <f t="shared" ref="M121:M142" si="34">B121/K121</f>
        <v>0.96806512210394491</v>
      </c>
      <c r="N121" s="99"/>
    </row>
    <row r="122" spans="1:14" ht="18" customHeight="1">
      <c r="A122" s="359" t="s">
        <v>19</v>
      </c>
      <c r="B122" s="360">
        <v>711.2</v>
      </c>
      <c r="C122" s="376">
        <v>709.14</v>
      </c>
      <c r="D122" s="377">
        <f t="shared" si="28"/>
        <v>2.0600000000000591</v>
      </c>
      <c r="E122" s="378">
        <f t="shared" si="29"/>
        <v>1.002904927094791</v>
      </c>
      <c r="F122" s="360">
        <v>707.96</v>
      </c>
      <c r="G122" s="361">
        <v>707.88</v>
      </c>
      <c r="H122" s="362">
        <f t="shared" si="30"/>
        <v>8.0000000000040927E-2</v>
      </c>
      <c r="I122" s="361">
        <f t="shared" si="31"/>
        <v>3.2400000000000091</v>
      </c>
      <c r="J122" s="363">
        <f t="shared" si="32"/>
        <v>1.0045765297474434</v>
      </c>
      <c r="K122" s="364">
        <v>679.64</v>
      </c>
      <c r="L122" s="392">
        <f t="shared" si="33"/>
        <v>31.560000000000059</v>
      </c>
      <c r="M122" s="393">
        <f t="shared" si="34"/>
        <v>1.0464363486551704</v>
      </c>
      <c r="N122" s="99"/>
    </row>
    <row r="123" spans="1:14" ht="18" customHeight="1">
      <c r="A123" s="98" t="s">
        <v>20</v>
      </c>
      <c r="B123" s="109">
        <v>150.05000000000001</v>
      </c>
      <c r="C123" s="373">
        <v>149.05000000000001</v>
      </c>
      <c r="D123" s="374">
        <f t="shared" si="28"/>
        <v>1</v>
      </c>
      <c r="E123" s="375">
        <f t="shared" si="29"/>
        <v>1.0067091580006708</v>
      </c>
      <c r="F123" s="109">
        <v>151.44999999999999</v>
      </c>
      <c r="G123" s="247">
        <v>152.09</v>
      </c>
      <c r="H123" s="251">
        <f t="shared" si="30"/>
        <v>-0.64000000000001478</v>
      </c>
      <c r="I123" s="247">
        <f t="shared" si="31"/>
        <v>-1.3999999999999773</v>
      </c>
      <c r="J123" s="106">
        <f t="shared" si="32"/>
        <v>0.99075602509078919</v>
      </c>
      <c r="K123" s="107">
        <v>150.6</v>
      </c>
      <c r="L123" s="390">
        <f t="shared" si="33"/>
        <v>-0.54999999999998295</v>
      </c>
      <c r="M123" s="391">
        <f t="shared" si="34"/>
        <v>0.99634794156706519</v>
      </c>
      <c r="N123" s="98"/>
    </row>
    <row r="124" spans="1:14" ht="18" customHeight="1">
      <c r="A124" s="3" t="s">
        <v>21</v>
      </c>
      <c r="B124" s="95">
        <v>5.6</v>
      </c>
      <c r="C124" s="379">
        <v>5.7</v>
      </c>
      <c r="D124" s="380">
        <f t="shared" si="28"/>
        <v>-0.10000000000000053</v>
      </c>
      <c r="E124" s="381">
        <f t="shared" si="29"/>
        <v>0.98245614035087714</v>
      </c>
      <c r="F124" s="95">
        <v>5.3</v>
      </c>
      <c r="G124" s="248">
        <v>5.5</v>
      </c>
      <c r="H124" s="192">
        <f t="shared" si="30"/>
        <v>-0.20000000000000018</v>
      </c>
      <c r="I124" s="366">
        <f t="shared" si="31"/>
        <v>0.29999999999999982</v>
      </c>
      <c r="J124" s="7">
        <f t="shared" si="32"/>
        <v>1.0566037735849056</v>
      </c>
      <c r="K124" s="100">
        <v>5.7</v>
      </c>
      <c r="L124" s="67">
        <f t="shared" si="33"/>
        <v>-0.10000000000000053</v>
      </c>
      <c r="M124" s="394">
        <f t="shared" si="34"/>
        <v>0.98245614035087714</v>
      </c>
    </row>
    <row r="125" spans="1:14" ht="18" customHeight="1">
      <c r="A125" s="3" t="s">
        <v>22</v>
      </c>
      <c r="B125" s="95">
        <v>7</v>
      </c>
      <c r="C125" s="379">
        <v>7</v>
      </c>
      <c r="D125" s="380">
        <f t="shared" si="28"/>
        <v>0</v>
      </c>
      <c r="E125" s="381">
        <f t="shared" si="29"/>
        <v>1</v>
      </c>
      <c r="F125" s="95">
        <v>7.75</v>
      </c>
      <c r="G125" s="248">
        <v>7.75</v>
      </c>
      <c r="H125" s="192">
        <f t="shared" si="30"/>
        <v>0</v>
      </c>
      <c r="I125" s="366">
        <f t="shared" si="31"/>
        <v>-0.75</v>
      </c>
      <c r="J125" s="7">
        <f t="shared" si="32"/>
        <v>0.90322580645161288</v>
      </c>
      <c r="K125" s="100">
        <v>7.13</v>
      </c>
      <c r="L125" s="67">
        <f t="shared" si="33"/>
        <v>-0.12999999999999989</v>
      </c>
      <c r="M125" s="394">
        <f t="shared" si="34"/>
        <v>0.98176718092566617</v>
      </c>
    </row>
    <row r="126" spans="1:14" ht="18" customHeight="1">
      <c r="A126" s="3" t="s">
        <v>23</v>
      </c>
      <c r="B126" s="95">
        <v>8.6999999999999993</v>
      </c>
      <c r="C126" s="379">
        <v>8.1</v>
      </c>
      <c r="D126" s="380">
        <f t="shared" si="28"/>
        <v>0.59999999999999964</v>
      </c>
      <c r="E126" s="381">
        <f t="shared" si="29"/>
        <v>1.074074074074074</v>
      </c>
      <c r="F126" s="95">
        <v>10.4</v>
      </c>
      <c r="G126" s="248">
        <v>10.34</v>
      </c>
      <c r="H126" s="192">
        <f t="shared" si="30"/>
        <v>6.0000000000000497E-2</v>
      </c>
      <c r="I126" s="366">
        <f t="shared" si="31"/>
        <v>-1.7000000000000011</v>
      </c>
      <c r="J126" s="7">
        <f t="shared" si="32"/>
        <v>0.83653846153846145</v>
      </c>
      <c r="K126" s="100">
        <v>7.92</v>
      </c>
      <c r="L126" s="67">
        <f t="shared" si="33"/>
        <v>0.77999999999999936</v>
      </c>
      <c r="M126" s="394">
        <f t="shared" si="34"/>
        <v>1.0984848484848484</v>
      </c>
    </row>
    <row r="127" spans="1:14" ht="18" customHeight="1">
      <c r="A127" s="34" t="s">
        <v>55</v>
      </c>
      <c r="B127" s="78">
        <v>128.75</v>
      </c>
      <c r="C127" s="382">
        <v>128.25</v>
      </c>
      <c r="D127" s="383">
        <f t="shared" si="28"/>
        <v>0.5</v>
      </c>
      <c r="E127" s="384">
        <f t="shared" si="29"/>
        <v>1.003898635477583</v>
      </c>
      <c r="F127" s="78">
        <v>128</v>
      </c>
      <c r="G127" s="249">
        <v>128.5</v>
      </c>
      <c r="H127" s="196">
        <f t="shared" si="30"/>
        <v>-0.5</v>
      </c>
      <c r="I127" s="367">
        <f t="shared" si="31"/>
        <v>0.75</v>
      </c>
      <c r="J127" s="22">
        <f t="shared" si="32"/>
        <v>1.005859375</v>
      </c>
      <c r="K127" s="103">
        <v>129.85</v>
      </c>
      <c r="L127" s="395">
        <f t="shared" si="33"/>
        <v>-1.0999999999999943</v>
      </c>
      <c r="M127" s="396">
        <f t="shared" si="34"/>
        <v>0.99152868694647678</v>
      </c>
    </row>
    <row r="128" spans="1:14" s="98" customFormat="1" ht="18" customHeight="1">
      <c r="A128" s="98" t="s">
        <v>24</v>
      </c>
      <c r="B128" s="109">
        <v>276.89</v>
      </c>
      <c r="C128" s="373">
        <v>275.99</v>
      </c>
      <c r="D128" s="374">
        <f t="shared" si="28"/>
        <v>0.89999999999997726</v>
      </c>
      <c r="E128" s="375">
        <f t="shared" si="29"/>
        <v>1.0032609877169463</v>
      </c>
      <c r="F128" s="109">
        <v>278.75</v>
      </c>
      <c r="G128" s="247">
        <v>278.33</v>
      </c>
      <c r="H128" s="251">
        <f t="shared" si="30"/>
        <v>0.42000000000001592</v>
      </c>
      <c r="I128" s="247">
        <f t="shared" si="31"/>
        <v>-1.8600000000000136</v>
      </c>
      <c r="J128" s="106">
        <f t="shared" si="32"/>
        <v>0.99332735426008967</v>
      </c>
      <c r="K128" s="107">
        <v>264.64</v>
      </c>
      <c r="L128" s="390">
        <f t="shared" si="33"/>
        <v>12.25</v>
      </c>
      <c r="M128" s="391">
        <f t="shared" si="34"/>
        <v>1.0462892986698911</v>
      </c>
    </row>
    <row r="129" spans="1:14" ht="18" customHeight="1">
      <c r="A129" s="3" t="s">
        <v>25</v>
      </c>
      <c r="B129" s="95">
        <v>12.1</v>
      </c>
      <c r="C129" s="379">
        <v>12.1</v>
      </c>
      <c r="D129" s="380">
        <f t="shared" si="28"/>
        <v>0</v>
      </c>
      <c r="E129" s="381">
        <f t="shared" si="29"/>
        <v>1</v>
      </c>
      <c r="F129" s="95">
        <v>12.2</v>
      </c>
      <c r="G129" s="248">
        <v>12.2</v>
      </c>
      <c r="H129" s="192">
        <f t="shared" si="30"/>
        <v>0</v>
      </c>
      <c r="I129" s="366">
        <f t="shared" si="31"/>
        <v>-9.9999999999999645E-2</v>
      </c>
      <c r="J129" s="7">
        <f t="shared" si="32"/>
        <v>0.99180327868852458</v>
      </c>
      <c r="K129" s="100">
        <v>11.1</v>
      </c>
      <c r="L129" s="67">
        <f t="shared" si="33"/>
        <v>1</v>
      </c>
      <c r="M129" s="394">
        <f t="shared" si="34"/>
        <v>1.0900900900900901</v>
      </c>
    </row>
    <row r="130" spans="1:14" ht="18" customHeight="1">
      <c r="A130" s="3" t="s">
        <v>26</v>
      </c>
      <c r="B130" s="95">
        <v>116</v>
      </c>
      <c r="C130" s="379">
        <v>116</v>
      </c>
      <c r="D130" s="380">
        <f t="shared" si="28"/>
        <v>0</v>
      </c>
      <c r="E130" s="381">
        <f t="shared" si="29"/>
        <v>1</v>
      </c>
      <c r="F130" s="95">
        <v>118.5</v>
      </c>
      <c r="G130" s="248">
        <v>118.5</v>
      </c>
      <c r="H130" s="192">
        <f t="shared" si="30"/>
        <v>0</v>
      </c>
      <c r="I130" s="366">
        <f t="shared" si="31"/>
        <v>-2.5</v>
      </c>
      <c r="J130" s="7">
        <f t="shared" si="32"/>
        <v>0.97890295358649793</v>
      </c>
      <c r="K130" s="100">
        <v>112</v>
      </c>
      <c r="L130" s="67">
        <f t="shared" si="33"/>
        <v>4</v>
      </c>
      <c r="M130" s="394">
        <f t="shared" si="34"/>
        <v>1.0357142857142858</v>
      </c>
    </row>
    <row r="131" spans="1:14" s="82" customFormat="1" ht="18" customHeight="1">
      <c r="A131" s="570" t="s">
        <v>112</v>
      </c>
      <c r="B131" s="579">
        <f>B120-B130</f>
        <v>626.12</v>
      </c>
      <c r="C131" s="590">
        <v>624.04999999999995</v>
      </c>
      <c r="D131" s="580">
        <f t="shared" si="28"/>
        <v>2.07000000000005</v>
      </c>
      <c r="E131" s="572">
        <f t="shared" si="29"/>
        <v>1.0033170419036936</v>
      </c>
      <c r="F131" s="579">
        <f>F120-F130</f>
        <v>621.22</v>
      </c>
      <c r="G131" s="582">
        <v>621.13</v>
      </c>
      <c r="H131" s="584">
        <f t="shared" si="30"/>
        <v>9.0000000000031832E-2</v>
      </c>
      <c r="I131" s="582">
        <f t="shared" si="31"/>
        <v>4.8999999999999773</v>
      </c>
      <c r="J131" s="575">
        <f t="shared" si="32"/>
        <v>1.0078877048388655</v>
      </c>
      <c r="K131" s="595">
        <f>K120-K130</f>
        <v>599.58000000000004</v>
      </c>
      <c r="L131" s="593">
        <f>K131</f>
        <v>599.58000000000004</v>
      </c>
      <c r="M131" s="577">
        <f t="shared" si="34"/>
        <v>1.0442643183561826</v>
      </c>
      <c r="N131" s="570"/>
    </row>
    <row r="132" spans="1:14" s="605" customFormat="1" ht="18" customHeight="1">
      <c r="A132" s="587" t="s">
        <v>113</v>
      </c>
      <c r="B132" s="571">
        <f>B130/B120</f>
        <v>0.15630895273001671</v>
      </c>
      <c r="C132" s="594">
        <v>0.15674616579960815</v>
      </c>
      <c r="D132" s="572">
        <f t="shared" si="28"/>
        <v>-4.3721306959143558E-4</v>
      </c>
      <c r="E132" s="572">
        <f t="shared" si="29"/>
        <v>0.99721069368835225</v>
      </c>
      <c r="F132" s="571">
        <f>F130/F120</f>
        <v>0.16019574974314604</v>
      </c>
      <c r="G132" s="573">
        <v>0.16021524275651339</v>
      </c>
      <c r="H132" s="574">
        <f t="shared" si="30"/>
        <v>-1.9493013367344325E-5</v>
      </c>
      <c r="I132" s="573">
        <f t="shared" si="31"/>
        <v>-3.8867970131293283E-3</v>
      </c>
      <c r="J132" s="575">
        <f t="shared" si="32"/>
        <v>0.97573720264513053</v>
      </c>
      <c r="K132" s="596">
        <f>K130/K120</f>
        <v>0.15739621686950167</v>
      </c>
      <c r="L132" s="576">
        <f>K132</f>
        <v>0.15739621686950167</v>
      </c>
      <c r="M132" s="577">
        <f t="shared" si="34"/>
        <v>0.99309218378236874</v>
      </c>
      <c r="N132" s="587"/>
    </row>
    <row r="133" spans="1:14" ht="18" customHeight="1">
      <c r="A133" s="3" t="s">
        <v>27</v>
      </c>
      <c r="B133" s="95">
        <v>40.47</v>
      </c>
      <c r="C133" s="379">
        <v>40.57</v>
      </c>
      <c r="D133" s="380">
        <f t="shared" si="28"/>
        <v>-0.10000000000000142</v>
      </c>
      <c r="E133" s="381">
        <f t="shared" si="29"/>
        <v>0.99753512447621395</v>
      </c>
      <c r="F133" s="95">
        <v>39.119999999999997</v>
      </c>
      <c r="G133" s="248">
        <v>39.22</v>
      </c>
      <c r="H133" s="192">
        <f t="shared" si="30"/>
        <v>-0.10000000000000142</v>
      </c>
      <c r="I133" s="366">
        <f t="shared" si="31"/>
        <v>1.3500000000000014</v>
      </c>
      <c r="J133" s="7">
        <f t="shared" si="32"/>
        <v>1.0345092024539877</v>
      </c>
      <c r="K133" s="100">
        <v>37.770000000000003</v>
      </c>
      <c r="L133" s="67">
        <f t="shared" si="33"/>
        <v>2.6999999999999957</v>
      </c>
      <c r="M133" s="394">
        <f t="shared" si="34"/>
        <v>1.0714853057982525</v>
      </c>
    </row>
    <row r="134" spans="1:14" ht="18" customHeight="1">
      <c r="A134" s="3" t="s">
        <v>28</v>
      </c>
      <c r="B134" s="95">
        <v>45.08</v>
      </c>
      <c r="C134" s="379">
        <v>45.08</v>
      </c>
      <c r="D134" s="380">
        <f t="shared" si="28"/>
        <v>0</v>
      </c>
      <c r="E134" s="381">
        <f t="shared" si="29"/>
        <v>1</v>
      </c>
      <c r="F134" s="95">
        <v>44.57</v>
      </c>
      <c r="G134" s="248">
        <v>44.57</v>
      </c>
      <c r="H134" s="192">
        <f t="shared" si="30"/>
        <v>0</v>
      </c>
      <c r="I134" s="366">
        <f t="shared" si="31"/>
        <v>0.50999999999999801</v>
      </c>
      <c r="J134" s="7">
        <f t="shared" si="32"/>
        <v>1.0114426744446936</v>
      </c>
      <c r="K134" s="100">
        <v>43.67</v>
      </c>
      <c r="L134" s="67">
        <f t="shared" si="33"/>
        <v>1.4099999999999966</v>
      </c>
      <c r="M134" s="394">
        <f t="shared" si="34"/>
        <v>1.0322876116326998</v>
      </c>
    </row>
    <row r="135" spans="1:14" ht="18" customHeight="1">
      <c r="A135" s="3" t="s">
        <v>29</v>
      </c>
      <c r="B135" s="95">
        <v>24.8</v>
      </c>
      <c r="C135" s="379">
        <v>24.8</v>
      </c>
      <c r="D135" s="380">
        <f t="shared" si="28"/>
        <v>0</v>
      </c>
      <c r="E135" s="381">
        <f t="shared" si="29"/>
        <v>1</v>
      </c>
      <c r="F135" s="95">
        <v>24.5</v>
      </c>
      <c r="G135" s="248">
        <v>24.5</v>
      </c>
      <c r="H135" s="192">
        <f t="shared" si="30"/>
        <v>0</v>
      </c>
      <c r="I135" s="366">
        <f t="shared" si="31"/>
        <v>0.30000000000000071</v>
      </c>
      <c r="J135" s="7">
        <f t="shared" si="32"/>
        <v>1.0122448979591836</v>
      </c>
      <c r="K135" s="100">
        <v>24.4</v>
      </c>
      <c r="L135" s="67">
        <f t="shared" si="33"/>
        <v>0.40000000000000213</v>
      </c>
      <c r="M135" s="394">
        <f t="shared" si="34"/>
        <v>1.0163934426229508</v>
      </c>
    </row>
    <row r="136" spans="1:14" s="189" customFormat="1" ht="18" customHeight="1">
      <c r="A136" s="94" t="s">
        <v>30</v>
      </c>
      <c r="B136" s="95">
        <v>24.34</v>
      </c>
      <c r="C136" s="379">
        <v>23.34</v>
      </c>
      <c r="D136" s="380">
        <f t="shared" si="28"/>
        <v>1</v>
      </c>
      <c r="E136" s="381">
        <f t="shared" si="29"/>
        <v>1.0428449014567267</v>
      </c>
      <c r="F136" s="95">
        <v>25.47</v>
      </c>
      <c r="G136" s="248">
        <v>24.97</v>
      </c>
      <c r="H136" s="192">
        <f t="shared" si="30"/>
        <v>0.5</v>
      </c>
      <c r="I136" s="366">
        <f t="shared" si="31"/>
        <v>-1.129999999999999</v>
      </c>
      <c r="J136" s="24">
        <f t="shared" si="32"/>
        <v>0.95563407930899102</v>
      </c>
      <c r="K136" s="100">
        <v>22.3</v>
      </c>
      <c r="L136" s="67">
        <f t="shared" si="33"/>
        <v>2.0399999999999991</v>
      </c>
      <c r="M136" s="394">
        <f t="shared" si="34"/>
        <v>1.0914798206278027</v>
      </c>
      <c r="N136"/>
    </row>
    <row r="137" spans="1:14" ht="18" customHeight="1">
      <c r="A137" s="34" t="s">
        <v>31</v>
      </c>
      <c r="B137" s="78">
        <v>100</v>
      </c>
      <c r="C137" s="382">
        <v>100</v>
      </c>
      <c r="D137" s="383">
        <f t="shared" si="28"/>
        <v>0</v>
      </c>
      <c r="E137" s="384">
        <f t="shared" si="29"/>
        <v>1</v>
      </c>
      <c r="F137" s="78">
        <v>97.12</v>
      </c>
      <c r="G137" s="249">
        <v>97.12</v>
      </c>
      <c r="H137" s="196">
        <f t="shared" si="30"/>
        <v>0</v>
      </c>
      <c r="I137" s="367">
        <f t="shared" si="31"/>
        <v>2.8799999999999955</v>
      </c>
      <c r="J137" s="22">
        <f t="shared" si="32"/>
        <v>1.029654036243822</v>
      </c>
      <c r="K137" s="103">
        <v>88.55</v>
      </c>
      <c r="L137" s="395">
        <f t="shared" si="33"/>
        <v>11.450000000000003</v>
      </c>
      <c r="M137" s="396">
        <f t="shared" si="34"/>
        <v>1.129305477131564</v>
      </c>
    </row>
    <row r="138" spans="1:14" s="98" customFormat="1" ht="18" customHeight="1">
      <c r="A138" s="98" t="s">
        <v>32</v>
      </c>
      <c r="B138" s="109">
        <v>82.99</v>
      </c>
      <c r="C138" s="373">
        <v>83.19</v>
      </c>
      <c r="D138" s="374">
        <f t="shared" si="28"/>
        <v>-0.20000000000000284</v>
      </c>
      <c r="E138" s="375">
        <f t="shared" si="29"/>
        <v>0.99759586488760665</v>
      </c>
      <c r="F138" s="109">
        <v>79.069999999999993</v>
      </c>
      <c r="G138" s="247">
        <v>79.13</v>
      </c>
      <c r="H138" s="251">
        <f t="shared" si="30"/>
        <v>-6.0000000000002274E-2</v>
      </c>
      <c r="I138" s="247">
        <f t="shared" si="31"/>
        <v>3.9200000000000017</v>
      </c>
      <c r="J138" s="106">
        <f t="shared" si="32"/>
        <v>1.0495763247755154</v>
      </c>
      <c r="K138" s="107">
        <v>77.78</v>
      </c>
      <c r="L138" s="390">
        <f t="shared" si="33"/>
        <v>5.2099999999999937</v>
      </c>
      <c r="M138" s="391">
        <f t="shared" si="34"/>
        <v>1.0669838004628438</v>
      </c>
    </row>
    <row r="139" spans="1:14" s="99" customFormat="1" ht="18" customHeight="1">
      <c r="A139" s="3" t="s">
        <v>33</v>
      </c>
      <c r="B139" s="95">
        <v>44</v>
      </c>
      <c r="C139" s="379">
        <v>44</v>
      </c>
      <c r="D139" s="380">
        <f t="shared" si="28"/>
        <v>0</v>
      </c>
      <c r="E139" s="381">
        <f t="shared" si="29"/>
        <v>1</v>
      </c>
      <c r="F139" s="95">
        <v>40</v>
      </c>
      <c r="G139" s="248">
        <v>40</v>
      </c>
      <c r="H139" s="192">
        <f t="shared" si="30"/>
        <v>0</v>
      </c>
      <c r="I139" s="366">
        <f t="shared" si="31"/>
        <v>4</v>
      </c>
      <c r="J139" s="7">
        <f t="shared" si="32"/>
        <v>1.1000000000000001</v>
      </c>
      <c r="K139" s="100">
        <v>37</v>
      </c>
      <c r="L139" s="67">
        <f t="shared" si="33"/>
        <v>7</v>
      </c>
      <c r="M139" s="394">
        <f t="shared" si="34"/>
        <v>1.1891891891891893</v>
      </c>
      <c r="N139"/>
    </row>
    <row r="140" spans="1:14" s="99" customFormat="1" ht="18" customHeight="1">
      <c r="A140" s="3" t="s">
        <v>34</v>
      </c>
      <c r="B140" s="95">
        <v>6.9</v>
      </c>
      <c r="C140" s="379">
        <v>6.9</v>
      </c>
      <c r="D140" s="380">
        <f t="shared" si="28"/>
        <v>0</v>
      </c>
      <c r="E140" s="381">
        <f t="shared" si="29"/>
        <v>1</v>
      </c>
      <c r="F140" s="95">
        <v>6.9</v>
      </c>
      <c r="G140" s="248">
        <v>6.9</v>
      </c>
      <c r="H140" s="192">
        <f t="shared" si="30"/>
        <v>0</v>
      </c>
      <c r="I140" s="366">
        <f t="shared" si="31"/>
        <v>0</v>
      </c>
      <c r="J140" s="7">
        <f t="shared" si="32"/>
        <v>1</v>
      </c>
      <c r="K140" s="100">
        <v>6.9</v>
      </c>
      <c r="L140" s="67">
        <f t="shared" si="33"/>
        <v>0</v>
      </c>
      <c r="M140" s="394">
        <f t="shared" si="34"/>
        <v>1</v>
      </c>
      <c r="N140"/>
    </row>
    <row r="141" spans="1:14" s="98" customFormat="1" ht="18" customHeight="1">
      <c r="A141" s="94" t="s">
        <v>35</v>
      </c>
      <c r="B141" s="95">
        <v>9.8000000000000007</v>
      </c>
      <c r="C141" s="379">
        <v>10</v>
      </c>
      <c r="D141" s="380">
        <f t="shared" si="28"/>
        <v>-0.19999999999999929</v>
      </c>
      <c r="E141" s="381">
        <f t="shared" si="29"/>
        <v>0.98000000000000009</v>
      </c>
      <c r="F141" s="95">
        <v>10.3</v>
      </c>
      <c r="G141" s="248">
        <v>10.3</v>
      </c>
      <c r="H141" s="192">
        <f t="shared" si="30"/>
        <v>0</v>
      </c>
      <c r="I141" s="366">
        <f t="shared" si="31"/>
        <v>-0.5</v>
      </c>
      <c r="J141" s="24">
        <f t="shared" si="32"/>
        <v>0.95145631067961167</v>
      </c>
      <c r="K141" s="100">
        <v>12.2</v>
      </c>
      <c r="L141" s="67">
        <f t="shared" si="33"/>
        <v>-2.3999999999999986</v>
      </c>
      <c r="M141" s="394">
        <f t="shared" si="34"/>
        <v>0.80327868852459028</v>
      </c>
      <c r="N141" s="82"/>
    </row>
    <row r="142" spans="1:14" ht="18" customHeight="1">
      <c r="A142" s="597" t="s">
        <v>96</v>
      </c>
      <c r="B142" s="606">
        <f>B138-B139-B140-B141</f>
        <v>22.289999999999996</v>
      </c>
      <c r="C142" s="607">
        <v>22.29</v>
      </c>
      <c r="D142" s="608">
        <f t="shared" si="28"/>
        <v>0</v>
      </c>
      <c r="E142" s="600">
        <f t="shared" si="29"/>
        <v>0.99999999999999989</v>
      </c>
      <c r="F142" s="606">
        <f>F138-F139-F140-F141</f>
        <v>21.869999999999994</v>
      </c>
      <c r="G142" s="609">
        <v>21.929999999999996</v>
      </c>
      <c r="H142" s="610">
        <f t="shared" si="30"/>
        <v>-6.0000000000002274E-2</v>
      </c>
      <c r="I142" s="609">
        <f t="shared" si="31"/>
        <v>0.42000000000000171</v>
      </c>
      <c r="J142" s="602">
        <f t="shared" si="32"/>
        <v>1.01920438957476</v>
      </c>
      <c r="K142" s="606">
        <f>K138-K139-K140-K141</f>
        <v>21.680000000000003</v>
      </c>
      <c r="L142" s="611">
        <f t="shared" si="33"/>
        <v>0.60999999999999233</v>
      </c>
      <c r="M142" s="604">
        <f t="shared" si="34"/>
        <v>1.0281365313653132</v>
      </c>
      <c r="N142" s="605"/>
    </row>
    <row r="143" spans="1:14" ht="18" customHeight="1"/>
    <row r="144" spans="1:14" ht="18" customHeight="1">
      <c r="A144" s="2" t="s">
        <v>230</v>
      </c>
    </row>
    <row r="145" spans="1:14" ht="13.2" customHeight="1">
      <c r="A145" s="21"/>
      <c r="B145" s="21"/>
      <c r="C145" s="21"/>
      <c r="D145" s="21"/>
      <c r="E145" s="301"/>
      <c r="F145" s="21"/>
      <c r="G145" s="21"/>
      <c r="H145" s="21"/>
      <c r="I145" s="21"/>
      <c r="J145" s="301"/>
      <c r="K145" s="21"/>
      <c r="L145" s="21"/>
      <c r="M145" s="301"/>
    </row>
    <row r="146" spans="1:14" s="98" customFormat="1" ht="60" customHeight="1">
      <c r="A146" s="114" t="s">
        <v>59</v>
      </c>
      <c r="B146" s="328" t="s">
        <v>345</v>
      </c>
      <c r="C146" s="368" t="s">
        <v>376</v>
      </c>
      <c r="D146" s="369" t="s">
        <v>377</v>
      </c>
      <c r="E146" s="642" t="s">
        <v>378</v>
      </c>
      <c r="F146" s="328" t="s">
        <v>346</v>
      </c>
      <c r="G146" s="116" t="s">
        <v>379</v>
      </c>
      <c r="H146" s="250" t="s">
        <v>380</v>
      </c>
      <c r="I146" s="365" t="s">
        <v>231</v>
      </c>
      <c r="J146" s="302" t="s">
        <v>232</v>
      </c>
      <c r="K146" s="328" t="s">
        <v>122</v>
      </c>
      <c r="L146" s="385" t="s">
        <v>233</v>
      </c>
      <c r="M146" s="646" t="s">
        <v>234</v>
      </c>
      <c r="N146" s="189"/>
    </row>
    <row r="147" spans="1:14" ht="18" customHeight="1">
      <c r="A147" s="10"/>
      <c r="B147" s="329" t="s">
        <v>16</v>
      </c>
      <c r="C147" s="20" t="s">
        <v>16</v>
      </c>
      <c r="D147" s="371" t="s">
        <v>16</v>
      </c>
      <c r="E147" s="643" t="s">
        <v>1</v>
      </c>
      <c r="F147" s="331" t="s">
        <v>16</v>
      </c>
      <c r="G147" s="27" t="s">
        <v>16</v>
      </c>
      <c r="H147" s="6" t="s">
        <v>16</v>
      </c>
      <c r="I147" s="27" t="s">
        <v>16</v>
      </c>
      <c r="J147" s="303" t="s">
        <v>1</v>
      </c>
      <c r="K147" s="329" t="s">
        <v>16</v>
      </c>
      <c r="L147" s="16" t="s">
        <v>16</v>
      </c>
      <c r="M147" s="647" t="s">
        <v>1</v>
      </c>
    </row>
    <row r="148" spans="1:14" ht="18" customHeight="1">
      <c r="A148" s="98" t="s">
        <v>17</v>
      </c>
      <c r="B148" s="252">
        <f t="shared" ref="B148:C158" si="35">B120-B92</f>
        <v>599.45000000000005</v>
      </c>
      <c r="C148" s="400">
        <f t="shared" si="35"/>
        <v>599.28</v>
      </c>
      <c r="D148" s="401">
        <f>B148-C148</f>
        <v>0.17000000000007276</v>
      </c>
      <c r="E148" s="402">
        <f>B148/C148</f>
        <v>1.0002836737418237</v>
      </c>
      <c r="F148" s="252">
        <f t="shared" ref="F148:G158" si="36">F120-F92</f>
        <v>592.22</v>
      </c>
      <c r="G148" s="253">
        <f t="shared" si="36"/>
        <v>592.14</v>
      </c>
      <c r="H148" s="254">
        <f>F148-G148</f>
        <v>8.0000000000040927E-2</v>
      </c>
      <c r="I148" s="258">
        <f>B148-F148</f>
        <v>7.2300000000000182</v>
      </c>
      <c r="J148" s="255">
        <f>B148/F148</f>
        <v>1.0122083009692344</v>
      </c>
      <c r="K148" s="256">
        <f t="shared" ref="K148:K158" si="37">K120-K92</f>
        <v>575.08000000000004</v>
      </c>
      <c r="L148" s="424">
        <f>B148-K148</f>
        <v>24.370000000000005</v>
      </c>
      <c r="M148" s="429">
        <f>B148/K148</f>
        <v>1.0423767128051749</v>
      </c>
      <c r="N148" s="99"/>
    </row>
    <row r="149" spans="1:14" ht="18" customHeight="1">
      <c r="A149" s="98" t="s">
        <v>18</v>
      </c>
      <c r="B149" s="257">
        <f t="shared" si="35"/>
        <v>27.650000000000002</v>
      </c>
      <c r="C149" s="400">
        <f t="shared" si="35"/>
        <v>27.650000000000002</v>
      </c>
      <c r="D149" s="401">
        <f t="shared" ref="D149:D170" si="38">B149-C149</f>
        <v>0</v>
      </c>
      <c r="E149" s="402">
        <f t="shared" ref="E149:E170" si="39">B149/C149</f>
        <v>1</v>
      </c>
      <c r="F149" s="257">
        <f t="shared" si="36"/>
        <v>27.490000000000002</v>
      </c>
      <c r="G149" s="258">
        <f t="shared" si="36"/>
        <v>27.490000000000002</v>
      </c>
      <c r="H149" s="254">
        <f t="shared" ref="H149:H170" si="40">F149-G149</f>
        <v>0</v>
      </c>
      <c r="I149" s="258">
        <f t="shared" ref="I149:I170" si="41">B149-F149</f>
        <v>0.16000000000000014</v>
      </c>
      <c r="J149" s="255">
        <f t="shared" ref="J149:J170" si="42">B149/F149</f>
        <v>1.0058202982902873</v>
      </c>
      <c r="K149" s="256">
        <f t="shared" si="37"/>
        <v>27.87</v>
      </c>
      <c r="L149" s="424">
        <f t="shared" ref="L149:L170" si="43">B149-K149</f>
        <v>-0.21999999999999886</v>
      </c>
      <c r="M149" s="429">
        <f t="shared" ref="M149:M170" si="44">B149/K149</f>
        <v>0.99210620739146038</v>
      </c>
      <c r="N149" s="99"/>
    </row>
    <row r="150" spans="1:14" ht="18" customHeight="1">
      <c r="A150" s="359" t="s">
        <v>19</v>
      </c>
      <c r="B150" s="410">
        <f t="shared" si="35"/>
        <v>571.79000000000008</v>
      </c>
      <c r="C150" s="411">
        <f t="shared" si="35"/>
        <v>571.63</v>
      </c>
      <c r="D150" s="412">
        <f t="shared" si="38"/>
        <v>0.16000000000008185</v>
      </c>
      <c r="E150" s="413">
        <f t="shared" si="39"/>
        <v>1.0002799013347796</v>
      </c>
      <c r="F150" s="410">
        <f t="shared" si="36"/>
        <v>564.72</v>
      </c>
      <c r="G150" s="414">
        <f t="shared" si="36"/>
        <v>564.65</v>
      </c>
      <c r="H150" s="415">
        <f t="shared" si="40"/>
        <v>7.0000000000050022E-2</v>
      </c>
      <c r="I150" s="414">
        <f t="shared" si="41"/>
        <v>7.07000000000005</v>
      </c>
      <c r="J150" s="416">
        <f t="shared" si="42"/>
        <v>1.0125194786796998</v>
      </c>
      <c r="K150" s="417">
        <f t="shared" si="37"/>
        <v>547.20000000000005</v>
      </c>
      <c r="L150" s="426">
        <f t="shared" si="43"/>
        <v>24.590000000000032</v>
      </c>
      <c r="M150" s="430">
        <f t="shared" si="44"/>
        <v>1.044937865497076</v>
      </c>
      <c r="N150" s="99"/>
    </row>
    <row r="151" spans="1:14" ht="18" customHeight="1">
      <c r="A151" s="98" t="s">
        <v>20</v>
      </c>
      <c r="B151" s="257">
        <f t="shared" si="35"/>
        <v>85.950000000000017</v>
      </c>
      <c r="C151" s="400">
        <f t="shared" si="35"/>
        <v>86.050000000000011</v>
      </c>
      <c r="D151" s="401">
        <f t="shared" si="38"/>
        <v>-9.9999999999994316E-2</v>
      </c>
      <c r="E151" s="402">
        <f t="shared" si="39"/>
        <v>0.99883788495061021</v>
      </c>
      <c r="F151" s="257">
        <f t="shared" si="36"/>
        <v>85.63</v>
      </c>
      <c r="G151" s="258">
        <f t="shared" si="36"/>
        <v>85.83</v>
      </c>
      <c r="H151" s="254">
        <f t="shared" si="40"/>
        <v>-0.20000000000000284</v>
      </c>
      <c r="I151" s="258">
        <f t="shared" si="41"/>
        <v>0.3200000000000216</v>
      </c>
      <c r="J151" s="255">
        <f t="shared" si="42"/>
        <v>1.003737008057924</v>
      </c>
      <c r="K151" s="256">
        <f t="shared" si="37"/>
        <v>84.94</v>
      </c>
      <c r="L151" s="424">
        <f t="shared" si="43"/>
        <v>1.0100000000000193</v>
      </c>
      <c r="M151" s="429">
        <f t="shared" si="44"/>
        <v>1.0118907464092304</v>
      </c>
      <c r="N151" s="98"/>
    </row>
    <row r="152" spans="1:14" ht="18" customHeight="1">
      <c r="A152" s="3" t="s">
        <v>21</v>
      </c>
      <c r="B152" s="259">
        <f t="shared" si="35"/>
        <v>5.5</v>
      </c>
      <c r="C152" s="403">
        <f t="shared" si="35"/>
        <v>5.6000000000000005</v>
      </c>
      <c r="D152" s="404">
        <f t="shared" si="38"/>
        <v>-0.10000000000000053</v>
      </c>
      <c r="E152" s="405">
        <f t="shared" si="39"/>
        <v>0.9821428571428571</v>
      </c>
      <c r="F152" s="259">
        <f t="shared" si="36"/>
        <v>5.2</v>
      </c>
      <c r="G152" s="260">
        <f t="shared" si="36"/>
        <v>5.4</v>
      </c>
      <c r="H152" s="261">
        <f t="shared" si="40"/>
        <v>-0.20000000000000018</v>
      </c>
      <c r="I152" s="260">
        <f t="shared" si="41"/>
        <v>0.29999999999999982</v>
      </c>
      <c r="J152" s="262">
        <f t="shared" si="42"/>
        <v>1.0576923076923077</v>
      </c>
      <c r="K152" s="263">
        <f t="shared" si="37"/>
        <v>5.5</v>
      </c>
      <c r="L152" s="427">
        <f t="shared" si="43"/>
        <v>0</v>
      </c>
      <c r="M152" s="431">
        <f t="shared" si="44"/>
        <v>1</v>
      </c>
    </row>
    <row r="153" spans="1:14" ht="18" customHeight="1">
      <c r="A153" s="3" t="s">
        <v>22</v>
      </c>
      <c r="B153" s="259">
        <f t="shared" si="35"/>
        <v>3.5</v>
      </c>
      <c r="C153" s="403">
        <f t="shared" si="35"/>
        <v>3.5</v>
      </c>
      <c r="D153" s="404">
        <f t="shared" si="38"/>
        <v>0</v>
      </c>
      <c r="E153" s="405">
        <f t="shared" si="39"/>
        <v>1</v>
      </c>
      <c r="F153" s="259">
        <f t="shared" si="36"/>
        <v>3.45</v>
      </c>
      <c r="G153" s="260">
        <f t="shared" si="36"/>
        <v>3.45</v>
      </c>
      <c r="H153" s="261">
        <f t="shared" si="40"/>
        <v>0</v>
      </c>
      <c r="I153" s="260">
        <f t="shared" si="41"/>
        <v>4.9999999999999822E-2</v>
      </c>
      <c r="J153" s="262">
        <f t="shared" si="42"/>
        <v>1.0144927536231882</v>
      </c>
      <c r="K153" s="263">
        <f t="shared" si="37"/>
        <v>3.4299999999999997</v>
      </c>
      <c r="L153" s="427">
        <f t="shared" si="43"/>
        <v>7.0000000000000284E-2</v>
      </c>
      <c r="M153" s="431">
        <f t="shared" si="44"/>
        <v>1.0204081632653061</v>
      </c>
    </row>
    <row r="154" spans="1:14" s="98" customFormat="1" ht="18" customHeight="1">
      <c r="A154" s="3" t="s">
        <v>23</v>
      </c>
      <c r="B154" s="259">
        <f t="shared" si="35"/>
        <v>5.1999999999999993</v>
      </c>
      <c r="C154" s="403">
        <f t="shared" si="35"/>
        <v>5.1999999999999993</v>
      </c>
      <c r="D154" s="404">
        <f t="shared" si="38"/>
        <v>0</v>
      </c>
      <c r="E154" s="405">
        <f t="shared" si="39"/>
        <v>1</v>
      </c>
      <c r="F154" s="259">
        <f t="shared" si="36"/>
        <v>4.9800000000000004</v>
      </c>
      <c r="G154" s="260">
        <f t="shared" si="36"/>
        <v>4.9799999999999995</v>
      </c>
      <c r="H154" s="261">
        <f t="shared" si="40"/>
        <v>0</v>
      </c>
      <c r="I154" s="260">
        <f t="shared" si="41"/>
        <v>0.21999999999999886</v>
      </c>
      <c r="J154" s="262">
        <f t="shared" si="42"/>
        <v>1.0441767068273089</v>
      </c>
      <c r="K154" s="263">
        <f t="shared" si="37"/>
        <v>5.16</v>
      </c>
      <c r="L154" s="427">
        <f t="shared" si="43"/>
        <v>3.9999999999999147E-2</v>
      </c>
      <c r="M154" s="431">
        <f t="shared" si="44"/>
        <v>1.0077519379844959</v>
      </c>
      <c r="N154"/>
    </row>
    <row r="155" spans="1:14" ht="18" customHeight="1">
      <c r="A155" s="34" t="s">
        <v>55</v>
      </c>
      <c r="B155" s="264">
        <f t="shared" si="35"/>
        <v>71.75</v>
      </c>
      <c r="C155" s="406">
        <f t="shared" si="35"/>
        <v>71.75</v>
      </c>
      <c r="D155" s="407">
        <f t="shared" si="38"/>
        <v>0</v>
      </c>
      <c r="E155" s="408">
        <f t="shared" si="39"/>
        <v>1</v>
      </c>
      <c r="F155" s="264">
        <f t="shared" si="36"/>
        <v>72</v>
      </c>
      <c r="G155" s="265">
        <f t="shared" si="36"/>
        <v>72</v>
      </c>
      <c r="H155" s="266">
        <f t="shared" si="40"/>
        <v>0</v>
      </c>
      <c r="I155" s="265">
        <f t="shared" si="41"/>
        <v>-0.25</v>
      </c>
      <c r="J155" s="267">
        <f t="shared" si="42"/>
        <v>0.99652777777777779</v>
      </c>
      <c r="K155" s="268">
        <f t="shared" si="37"/>
        <v>70.849999999999994</v>
      </c>
      <c r="L155" s="428">
        <f t="shared" si="43"/>
        <v>0.90000000000000568</v>
      </c>
      <c r="M155" s="432">
        <f t="shared" si="44"/>
        <v>1.0127028934368385</v>
      </c>
    </row>
    <row r="156" spans="1:14" ht="18" customHeight="1">
      <c r="A156" s="98" t="s">
        <v>24</v>
      </c>
      <c r="B156" s="257">
        <f t="shared" si="35"/>
        <v>246.41</v>
      </c>
      <c r="C156" s="400">
        <f t="shared" si="35"/>
        <v>246.41000000000003</v>
      </c>
      <c r="D156" s="401">
        <f t="shared" si="38"/>
        <v>0</v>
      </c>
      <c r="E156" s="402">
        <f t="shared" si="39"/>
        <v>0.99999999999999989</v>
      </c>
      <c r="F156" s="257">
        <f t="shared" si="36"/>
        <v>242.13</v>
      </c>
      <c r="G156" s="258">
        <f t="shared" si="36"/>
        <v>242.20999999999998</v>
      </c>
      <c r="H156" s="254">
        <f t="shared" si="40"/>
        <v>-7.9999999999984084E-2</v>
      </c>
      <c r="I156" s="258">
        <f t="shared" si="41"/>
        <v>4.2800000000000011</v>
      </c>
      <c r="J156" s="255">
        <f t="shared" si="42"/>
        <v>1.0176764547970099</v>
      </c>
      <c r="K156" s="256">
        <f t="shared" si="37"/>
        <v>236.7</v>
      </c>
      <c r="L156" s="424">
        <f t="shared" si="43"/>
        <v>9.710000000000008</v>
      </c>
      <c r="M156" s="429">
        <f t="shared" si="44"/>
        <v>1.0410223912125054</v>
      </c>
      <c r="N156" s="98"/>
    </row>
    <row r="157" spans="1:14" s="82" customFormat="1" ht="18" customHeight="1">
      <c r="A157" s="3" t="s">
        <v>25</v>
      </c>
      <c r="B157" s="259">
        <f t="shared" si="35"/>
        <v>11.6</v>
      </c>
      <c r="C157" s="403">
        <f t="shared" si="35"/>
        <v>11.6</v>
      </c>
      <c r="D157" s="404">
        <f t="shared" si="38"/>
        <v>0</v>
      </c>
      <c r="E157" s="405">
        <f t="shared" si="39"/>
        <v>1</v>
      </c>
      <c r="F157" s="259">
        <f t="shared" si="36"/>
        <v>11.399999999999999</v>
      </c>
      <c r="G157" s="260">
        <f t="shared" si="36"/>
        <v>11.399999999999999</v>
      </c>
      <c r="H157" s="261">
        <f t="shared" si="40"/>
        <v>0</v>
      </c>
      <c r="I157" s="260">
        <f t="shared" si="41"/>
        <v>0.20000000000000107</v>
      </c>
      <c r="J157" s="262">
        <f t="shared" si="42"/>
        <v>1.0175438596491229</v>
      </c>
      <c r="K157" s="263">
        <f t="shared" si="37"/>
        <v>10.6</v>
      </c>
      <c r="L157" s="427">
        <f t="shared" si="43"/>
        <v>1</v>
      </c>
      <c r="M157" s="431">
        <f t="shared" si="44"/>
        <v>1.0943396226415094</v>
      </c>
      <c r="N157"/>
    </row>
    <row r="158" spans="1:14" s="605" customFormat="1" ht="18" customHeight="1">
      <c r="A158" s="3" t="s">
        <v>26</v>
      </c>
      <c r="B158" s="259">
        <f t="shared" si="35"/>
        <v>103</v>
      </c>
      <c r="C158" s="403">
        <f t="shared" si="35"/>
        <v>103</v>
      </c>
      <c r="D158" s="404">
        <f t="shared" si="38"/>
        <v>0</v>
      </c>
      <c r="E158" s="405">
        <f t="shared" si="39"/>
        <v>1</v>
      </c>
      <c r="F158" s="259">
        <f t="shared" si="36"/>
        <v>102</v>
      </c>
      <c r="G158" s="260">
        <f t="shared" si="36"/>
        <v>102</v>
      </c>
      <c r="H158" s="261">
        <f t="shared" si="40"/>
        <v>0</v>
      </c>
      <c r="I158" s="260">
        <f t="shared" si="41"/>
        <v>1</v>
      </c>
      <c r="J158" s="262">
        <f t="shared" si="42"/>
        <v>1.0098039215686274</v>
      </c>
      <c r="K158" s="263">
        <f t="shared" si="37"/>
        <v>101.5</v>
      </c>
      <c r="L158" s="427">
        <f t="shared" si="43"/>
        <v>1.5</v>
      </c>
      <c r="M158" s="431">
        <f t="shared" si="44"/>
        <v>1.0147783251231528</v>
      </c>
      <c r="N158"/>
    </row>
    <row r="159" spans="1:14" ht="18" customHeight="1">
      <c r="A159" s="570" t="s">
        <v>114</v>
      </c>
      <c r="B159" s="579">
        <f>B148-B158</f>
        <v>496.45000000000005</v>
      </c>
      <c r="C159" s="590">
        <v>483.96000000000004</v>
      </c>
      <c r="D159" s="580">
        <f t="shared" si="38"/>
        <v>12.490000000000009</v>
      </c>
      <c r="E159" s="572">
        <f t="shared" si="39"/>
        <v>1.0258079180097528</v>
      </c>
      <c r="F159" s="579">
        <f>F148-F158</f>
        <v>490.22</v>
      </c>
      <c r="G159" s="582">
        <v>471.77</v>
      </c>
      <c r="H159" s="584">
        <f t="shared" si="40"/>
        <v>18.450000000000045</v>
      </c>
      <c r="I159" s="582">
        <f t="shared" si="41"/>
        <v>6.2300000000000182</v>
      </c>
      <c r="J159" s="575">
        <f t="shared" si="42"/>
        <v>1.0127085798213047</v>
      </c>
      <c r="K159" s="579">
        <f>K148-K158</f>
        <v>473.58000000000004</v>
      </c>
      <c r="L159" s="593">
        <v>473.49</v>
      </c>
      <c r="M159" s="577">
        <f t="shared" si="44"/>
        <v>1.0482917352928756</v>
      </c>
      <c r="N159" s="570"/>
    </row>
    <row r="160" spans="1:14" ht="18" customHeight="1">
      <c r="A160" s="587" t="s">
        <v>115</v>
      </c>
      <c r="B160" s="571">
        <f>B158/B148</f>
        <v>0.17182417215781132</v>
      </c>
      <c r="C160" s="594">
        <v>0.17407331558468153</v>
      </c>
      <c r="D160" s="572">
        <f t="shared" si="38"/>
        <v>-2.2491434268702148E-3</v>
      </c>
      <c r="E160" s="572">
        <f t="shared" si="39"/>
        <v>0.98707933252540325</v>
      </c>
      <c r="F160" s="571">
        <f>F158/F148</f>
        <v>0.17223329168214513</v>
      </c>
      <c r="G160" s="573">
        <v>0.17705444206046017</v>
      </c>
      <c r="H160" s="574">
        <f t="shared" si="40"/>
        <v>-4.8211503783150422E-3</v>
      </c>
      <c r="I160" s="573">
        <f t="shared" si="41"/>
        <v>-4.0911952433381193E-4</v>
      </c>
      <c r="J160" s="575">
        <f t="shared" si="42"/>
        <v>0.99762461995391205</v>
      </c>
      <c r="K160" s="571">
        <f>K158/K148</f>
        <v>0.17649718300062597</v>
      </c>
      <c r="L160" s="576">
        <v>0.17509015836512831</v>
      </c>
      <c r="M160" s="577">
        <f t="shared" si="44"/>
        <v>0.97352359531541033</v>
      </c>
      <c r="N160" s="587"/>
    </row>
    <row r="161" spans="1:14" ht="18" customHeight="1">
      <c r="A161" s="3" t="s">
        <v>27</v>
      </c>
      <c r="B161" s="259">
        <f t="shared" ref="B161:C169" si="45">B133-B105</f>
        <v>35.25</v>
      </c>
      <c r="C161" s="403">
        <f t="shared" si="45"/>
        <v>35.35</v>
      </c>
      <c r="D161" s="404">
        <f t="shared" si="38"/>
        <v>-0.10000000000000142</v>
      </c>
      <c r="E161" s="405">
        <f t="shared" si="39"/>
        <v>0.99717114568599718</v>
      </c>
      <c r="F161" s="259">
        <f t="shared" ref="F161:G169" si="46">F133-F105</f>
        <v>34.15</v>
      </c>
      <c r="G161" s="260">
        <f t="shared" si="46"/>
        <v>34.25</v>
      </c>
      <c r="H161" s="261">
        <f t="shared" si="40"/>
        <v>-0.10000000000000142</v>
      </c>
      <c r="I161" s="260">
        <f t="shared" si="41"/>
        <v>1.1000000000000014</v>
      </c>
      <c r="J161" s="262">
        <f t="shared" si="42"/>
        <v>1.0322108345534406</v>
      </c>
      <c r="K161" s="263">
        <f t="shared" ref="K161:K169" si="47">K133-K105</f>
        <v>32.92</v>
      </c>
      <c r="L161" s="427">
        <f t="shared" si="43"/>
        <v>2.3299999999999983</v>
      </c>
      <c r="M161" s="431">
        <f t="shared" si="44"/>
        <v>1.0707776427703524</v>
      </c>
    </row>
    <row r="162" spans="1:14" s="189" customFormat="1" ht="18" customHeight="1">
      <c r="A162" s="3" t="s">
        <v>28</v>
      </c>
      <c r="B162" s="259">
        <f t="shared" si="45"/>
        <v>42.9</v>
      </c>
      <c r="C162" s="403">
        <f t="shared" si="45"/>
        <v>42.9</v>
      </c>
      <c r="D162" s="404">
        <f t="shared" si="38"/>
        <v>0</v>
      </c>
      <c r="E162" s="405">
        <f t="shared" si="39"/>
        <v>1</v>
      </c>
      <c r="F162" s="259">
        <f t="shared" si="46"/>
        <v>42.29</v>
      </c>
      <c r="G162" s="260">
        <f t="shared" si="46"/>
        <v>42.29</v>
      </c>
      <c r="H162" s="261">
        <f t="shared" si="40"/>
        <v>0</v>
      </c>
      <c r="I162" s="260">
        <f t="shared" si="41"/>
        <v>0.60999999999999943</v>
      </c>
      <c r="J162" s="262">
        <f t="shared" si="42"/>
        <v>1.0144242137621187</v>
      </c>
      <c r="K162" s="263">
        <f t="shared" si="47"/>
        <v>41.39</v>
      </c>
      <c r="L162" s="427">
        <f t="shared" si="43"/>
        <v>1.509999999999998</v>
      </c>
      <c r="M162" s="431">
        <f t="shared" si="44"/>
        <v>1.0364822420874606</v>
      </c>
      <c r="N162"/>
    </row>
    <row r="163" spans="1:14" ht="18" customHeight="1">
      <c r="A163" s="3" t="s">
        <v>29</v>
      </c>
      <c r="B163" s="259">
        <f t="shared" si="45"/>
        <v>24</v>
      </c>
      <c r="C163" s="403">
        <f t="shared" si="45"/>
        <v>24</v>
      </c>
      <c r="D163" s="404">
        <f t="shared" si="38"/>
        <v>0</v>
      </c>
      <c r="E163" s="405">
        <f t="shared" si="39"/>
        <v>1</v>
      </c>
      <c r="F163" s="259">
        <f t="shared" si="46"/>
        <v>23.7</v>
      </c>
      <c r="G163" s="260">
        <f t="shared" si="46"/>
        <v>23.7</v>
      </c>
      <c r="H163" s="261">
        <f t="shared" si="40"/>
        <v>0</v>
      </c>
      <c r="I163" s="260">
        <f t="shared" si="41"/>
        <v>0.30000000000000071</v>
      </c>
      <c r="J163" s="262">
        <f t="shared" si="42"/>
        <v>1.0126582278481013</v>
      </c>
      <c r="K163" s="263">
        <f t="shared" si="47"/>
        <v>23.599999999999998</v>
      </c>
      <c r="L163" s="427">
        <f t="shared" si="43"/>
        <v>0.40000000000000213</v>
      </c>
      <c r="M163" s="431">
        <f t="shared" si="44"/>
        <v>1.0169491525423731</v>
      </c>
    </row>
    <row r="164" spans="1:14" s="98" customFormat="1" ht="18" customHeight="1">
      <c r="A164" s="94" t="s">
        <v>30</v>
      </c>
      <c r="B164" s="259">
        <f t="shared" si="45"/>
        <v>16.55</v>
      </c>
      <c r="C164" s="403">
        <f t="shared" si="45"/>
        <v>16.45</v>
      </c>
      <c r="D164" s="404">
        <f t="shared" si="38"/>
        <v>0.10000000000000142</v>
      </c>
      <c r="E164" s="405">
        <f t="shared" si="39"/>
        <v>1.0060790273556233</v>
      </c>
      <c r="F164" s="259">
        <f t="shared" si="46"/>
        <v>15.579999999999998</v>
      </c>
      <c r="G164" s="260">
        <f t="shared" si="46"/>
        <v>15.579999999999998</v>
      </c>
      <c r="H164" s="261">
        <f t="shared" si="40"/>
        <v>0</v>
      </c>
      <c r="I164" s="260">
        <f t="shared" si="41"/>
        <v>0.97000000000000242</v>
      </c>
      <c r="J164" s="273">
        <f t="shared" si="42"/>
        <v>1.0622593068035946</v>
      </c>
      <c r="K164" s="263">
        <f t="shared" si="47"/>
        <v>14.280000000000001</v>
      </c>
      <c r="L164" s="427">
        <f t="shared" si="43"/>
        <v>2.2699999999999996</v>
      </c>
      <c r="M164" s="431">
        <f t="shared" si="44"/>
        <v>1.1589635854341735</v>
      </c>
      <c r="N164"/>
    </row>
    <row r="165" spans="1:14" s="99" customFormat="1" ht="18" customHeight="1">
      <c r="A165" s="34" t="s">
        <v>31</v>
      </c>
      <c r="B165" s="264">
        <f t="shared" si="45"/>
        <v>95</v>
      </c>
      <c r="C165" s="406">
        <f t="shared" si="45"/>
        <v>95</v>
      </c>
      <c r="D165" s="407">
        <f t="shared" si="38"/>
        <v>0</v>
      </c>
      <c r="E165" s="408">
        <f t="shared" si="39"/>
        <v>1</v>
      </c>
      <c r="F165" s="264">
        <f t="shared" si="46"/>
        <v>92.42</v>
      </c>
      <c r="G165" s="265">
        <f t="shared" si="46"/>
        <v>92.42</v>
      </c>
      <c r="H165" s="266">
        <f t="shared" si="40"/>
        <v>0</v>
      </c>
      <c r="I165" s="265">
        <f t="shared" si="41"/>
        <v>2.5799999999999983</v>
      </c>
      <c r="J165" s="267">
        <f t="shared" si="42"/>
        <v>1.0279160354901535</v>
      </c>
      <c r="K165" s="268">
        <f t="shared" si="47"/>
        <v>84.35</v>
      </c>
      <c r="L165" s="428">
        <f t="shared" si="43"/>
        <v>10.650000000000006</v>
      </c>
      <c r="M165" s="432">
        <f t="shared" si="44"/>
        <v>1.1262596324836989</v>
      </c>
      <c r="N165"/>
    </row>
    <row r="166" spans="1:14" s="99" customFormat="1" ht="18" customHeight="1">
      <c r="A166" s="98" t="s">
        <v>32</v>
      </c>
      <c r="B166" s="257">
        <f t="shared" si="45"/>
        <v>51.489999999999995</v>
      </c>
      <c r="C166" s="400">
        <f t="shared" si="45"/>
        <v>51.589999999999996</v>
      </c>
      <c r="D166" s="401">
        <f t="shared" si="38"/>
        <v>-0.10000000000000142</v>
      </c>
      <c r="E166" s="402">
        <f t="shared" si="39"/>
        <v>0.99806163985268459</v>
      </c>
      <c r="F166" s="257">
        <f t="shared" si="46"/>
        <v>51.069999999999993</v>
      </c>
      <c r="G166" s="258">
        <f t="shared" si="46"/>
        <v>51.08</v>
      </c>
      <c r="H166" s="254">
        <f t="shared" si="40"/>
        <v>-1.0000000000005116E-2</v>
      </c>
      <c r="I166" s="258">
        <f t="shared" si="41"/>
        <v>0.42000000000000171</v>
      </c>
      <c r="J166" s="255">
        <f t="shared" si="42"/>
        <v>1.0082240062659096</v>
      </c>
      <c r="K166" s="256">
        <f t="shared" si="47"/>
        <v>51.040000000000006</v>
      </c>
      <c r="L166" s="424">
        <f t="shared" si="43"/>
        <v>0.44999999999998863</v>
      </c>
      <c r="M166" s="429">
        <f t="shared" si="44"/>
        <v>1.0088166144200625</v>
      </c>
      <c r="N166" s="98"/>
    </row>
    <row r="167" spans="1:14" s="98" customFormat="1" ht="18" customHeight="1">
      <c r="A167" s="3" t="s">
        <v>33</v>
      </c>
      <c r="B167" s="259">
        <f t="shared" si="45"/>
        <v>23.5</v>
      </c>
      <c r="C167" s="403">
        <f t="shared" si="45"/>
        <v>23.5</v>
      </c>
      <c r="D167" s="404">
        <f t="shared" si="38"/>
        <v>0</v>
      </c>
      <c r="E167" s="405">
        <f t="shared" si="39"/>
        <v>1</v>
      </c>
      <c r="F167" s="259">
        <f t="shared" si="46"/>
        <v>23</v>
      </c>
      <c r="G167" s="260">
        <f t="shared" si="46"/>
        <v>23</v>
      </c>
      <c r="H167" s="261">
        <f t="shared" si="40"/>
        <v>0</v>
      </c>
      <c r="I167" s="260">
        <f t="shared" si="41"/>
        <v>0.5</v>
      </c>
      <c r="J167" s="262">
        <f t="shared" si="42"/>
        <v>1.0217391304347827</v>
      </c>
      <c r="K167" s="263">
        <f t="shared" si="47"/>
        <v>23</v>
      </c>
      <c r="L167" s="427">
        <f t="shared" si="43"/>
        <v>0.5</v>
      </c>
      <c r="M167" s="431">
        <f t="shared" si="44"/>
        <v>1.0217391304347827</v>
      </c>
      <c r="N167"/>
    </row>
    <row r="168" spans="1:14" ht="18" customHeight="1">
      <c r="A168" s="3" t="s">
        <v>34</v>
      </c>
      <c r="B168" s="259">
        <f t="shared" si="45"/>
        <v>4.8000000000000007</v>
      </c>
      <c r="C168" s="403">
        <f t="shared" si="45"/>
        <v>4.8000000000000007</v>
      </c>
      <c r="D168" s="404">
        <f t="shared" si="38"/>
        <v>0</v>
      </c>
      <c r="E168" s="405">
        <f t="shared" si="39"/>
        <v>1</v>
      </c>
      <c r="F168" s="259">
        <f t="shared" si="46"/>
        <v>4.8000000000000007</v>
      </c>
      <c r="G168" s="260">
        <f t="shared" si="46"/>
        <v>4.8000000000000007</v>
      </c>
      <c r="H168" s="261">
        <f t="shared" si="40"/>
        <v>0</v>
      </c>
      <c r="I168" s="260">
        <f t="shared" si="41"/>
        <v>0</v>
      </c>
      <c r="J168" s="262">
        <f t="shared" si="42"/>
        <v>1</v>
      </c>
      <c r="K168" s="263">
        <f t="shared" si="47"/>
        <v>4.8000000000000007</v>
      </c>
      <c r="L168" s="427">
        <f t="shared" si="43"/>
        <v>0</v>
      </c>
      <c r="M168" s="431">
        <f t="shared" si="44"/>
        <v>1</v>
      </c>
    </row>
    <row r="169" spans="1:14" ht="18" customHeight="1">
      <c r="A169" s="94" t="s">
        <v>35</v>
      </c>
      <c r="B169" s="259">
        <f t="shared" si="45"/>
        <v>6.4</v>
      </c>
      <c r="C169" s="403">
        <f t="shared" si="45"/>
        <v>6.5</v>
      </c>
      <c r="D169" s="404">
        <f t="shared" si="38"/>
        <v>-9.9999999999999645E-2</v>
      </c>
      <c r="E169" s="405">
        <f t="shared" si="39"/>
        <v>0.98461538461538467</v>
      </c>
      <c r="F169" s="259">
        <f t="shared" si="46"/>
        <v>6.7000000000000011</v>
      </c>
      <c r="G169" s="260">
        <f t="shared" si="46"/>
        <v>6.7000000000000011</v>
      </c>
      <c r="H169" s="261">
        <f t="shared" si="40"/>
        <v>0</v>
      </c>
      <c r="I169" s="260">
        <f t="shared" si="41"/>
        <v>-0.30000000000000071</v>
      </c>
      <c r="J169" s="273">
        <f t="shared" si="42"/>
        <v>0.9552238805970148</v>
      </c>
      <c r="K169" s="263">
        <f t="shared" si="47"/>
        <v>7.1</v>
      </c>
      <c r="L169" s="427">
        <f t="shared" si="43"/>
        <v>-0.69999999999999929</v>
      </c>
      <c r="M169" s="431">
        <f t="shared" si="44"/>
        <v>0.90140845070422548</v>
      </c>
      <c r="N169" s="82"/>
    </row>
    <row r="170" spans="1:14" ht="18" customHeight="1">
      <c r="A170" s="597" t="s">
        <v>96</v>
      </c>
      <c r="B170" s="606">
        <f>B166-B167-B168-B169</f>
        <v>16.789999999999992</v>
      </c>
      <c r="C170" s="613">
        <f>C142-C114</f>
        <v>16.79</v>
      </c>
      <c r="D170" s="608">
        <f t="shared" si="38"/>
        <v>0</v>
      </c>
      <c r="E170" s="600">
        <f t="shared" si="39"/>
        <v>0.99999999999999956</v>
      </c>
      <c r="F170" s="606">
        <f>F166-F167-F168-F169</f>
        <v>16.569999999999993</v>
      </c>
      <c r="G170" s="614">
        <f>G142-G114</f>
        <v>16.579999999999995</v>
      </c>
      <c r="H170" s="610">
        <f t="shared" si="40"/>
        <v>-1.0000000000001563E-2</v>
      </c>
      <c r="I170" s="609">
        <f t="shared" si="41"/>
        <v>0.21999999999999886</v>
      </c>
      <c r="J170" s="602">
        <f t="shared" si="42"/>
        <v>1.0132770066385033</v>
      </c>
      <c r="K170" s="606">
        <f>K166-K167-K168-K169</f>
        <v>16.140000000000008</v>
      </c>
      <c r="L170" s="611">
        <f t="shared" si="43"/>
        <v>0.64999999999998437</v>
      </c>
      <c r="M170" s="604">
        <f t="shared" si="44"/>
        <v>1.040272614622056</v>
      </c>
      <c r="N170" s="605"/>
    </row>
    <row r="171" spans="1:14" ht="18" customHeight="1"/>
    <row r="172" spans="1:14" s="98" customFormat="1" ht="18" customHeight="1">
      <c r="A172" s="2" t="s">
        <v>235</v>
      </c>
      <c r="B172"/>
      <c r="C172"/>
      <c r="D172"/>
      <c r="E172" s="300"/>
      <c r="F172"/>
      <c r="G172"/>
      <c r="H172"/>
      <c r="I172"/>
      <c r="J172" s="300"/>
      <c r="K172"/>
      <c r="L172"/>
      <c r="M172" s="300"/>
      <c r="N172"/>
    </row>
    <row r="173" spans="1:14" ht="18" customHeight="1">
      <c r="A173" s="21"/>
      <c r="B173" s="21"/>
      <c r="C173" s="21"/>
      <c r="D173" s="21"/>
      <c r="E173" s="301"/>
      <c r="F173" s="21"/>
      <c r="G173" s="21"/>
      <c r="H173" s="21"/>
      <c r="I173" s="21"/>
      <c r="J173" s="301"/>
      <c r="K173" s="21"/>
      <c r="L173" s="21"/>
      <c r="M173" s="301"/>
    </row>
    <row r="174" spans="1:14" ht="60" customHeight="1">
      <c r="A174" s="114" t="s">
        <v>42</v>
      </c>
      <c r="B174" s="328" t="s">
        <v>347</v>
      </c>
      <c r="C174" s="368" t="s">
        <v>381</v>
      </c>
      <c r="D174" s="369" t="s">
        <v>382</v>
      </c>
      <c r="E174" s="642" t="s">
        <v>383</v>
      </c>
      <c r="F174" s="328" t="s">
        <v>348</v>
      </c>
      <c r="G174" s="116" t="s">
        <v>384</v>
      </c>
      <c r="H174" s="250" t="s">
        <v>385</v>
      </c>
      <c r="I174" s="365" t="s">
        <v>236</v>
      </c>
      <c r="J174" s="302" t="s">
        <v>237</v>
      </c>
      <c r="K174" s="328" t="s">
        <v>123</v>
      </c>
      <c r="L174" s="385" t="s">
        <v>238</v>
      </c>
      <c r="M174" s="646" t="s">
        <v>239</v>
      </c>
      <c r="N174" s="189"/>
    </row>
    <row r="175" spans="1:14" s="570" customFormat="1" ht="18" customHeight="1">
      <c r="A175" s="10"/>
      <c r="B175" s="329" t="s">
        <v>16</v>
      </c>
      <c r="C175" s="20" t="s">
        <v>16</v>
      </c>
      <c r="D175" s="371" t="s">
        <v>16</v>
      </c>
      <c r="E175" s="643" t="s">
        <v>1</v>
      </c>
      <c r="F175" s="331" t="s">
        <v>16</v>
      </c>
      <c r="G175" s="27" t="s">
        <v>16</v>
      </c>
      <c r="H175" s="6" t="s">
        <v>16</v>
      </c>
      <c r="I175" s="27" t="s">
        <v>16</v>
      </c>
      <c r="J175" s="303" t="s">
        <v>1</v>
      </c>
      <c r="K175" s="329" t="s">
        <v>16</v>
      </c>
      <c r="L175" s="16" t="s">
        <v>16</v>
      </c>
      <c r="M175" s="647" t="s">
        <v>1</v>
      </c>
      <c r="N175"/>
    </row>
    <row r="176" spans="1:14" s="587" customFormat="1" ht="18" customHeight="1">
      <c r="A176" s="98" t="s">
        <v>17</v>
      </c>
      <c r="B176" s="104">
        <v>268.42</v>
      </c>
      <c r="C176" s="373">
        <v>267.52999999999997</v>
      </c>
      <c r="D176" s="374">
        <f>B176-C176</f>
        <v>0.8900000000000432</v>
      </c>
      <c r="E176" s="375">
        <f>B176/C176</f>
        <v>1.0033267297125557</v>
      </c>
      <c r="F176" s="104">
        <v>255.33</v>
      </c>
      <c r="G176" s="246">
        <v>255.61</v>
      </c>
      <c r="H176" s="281">
        <f>F176-G176</f>
        <v>-0.28000000000000114</v>
      </c>
      <c r="I176" s="247">
        <f>B176-F176</f>
        <v>13.090000000000003</v>
      </c>
      <c r="J176" s="255">
        <f>B176/F176</f>
        <v>1.0512669878196843</v>
      </c>
      <c r="K176" s="105">
        <v>241.44</v>
      </c>
      <c r="L176" s="390">
        <f>B176-K176</f>
        <v>26.980000000000018</v>
      </c>
      <c r="M176" s="391">
        <f>B176/K176</f>
        <v>1.1117461895294898</v>
      </c>
      <c r="N176" s="99"/>
    </row>
    <row r="177" spans="1:14" ht="18" customHeight="1">
      <c r="A177" s="98" t="s">
        <v>18</v>
      </c>
      <c r="B177" s="109">
        <v>26.13</v>
      </c>
      <c r="C177" s="373">
        <v>25.45</v>
      </c>
      <c r="D177" s="374">
        <f t="shared" ref="D177:D198" si="48">B177-C177</f>
        <v>0.67999999999999972</v>
      </c>
      <c r="E177" s="375">
        <f t="shared" ref="E177:E198" si="49">B177/C177</f>
        <v>1.0267190569744598</v>
      </c>
      <c r="F177" s="109">
        <v>32.130000000000003</v>
      </c>
      <c r="G177" s="247">
        <v>32.130000000000003</v>
      </c>
      <c r="H177" s="251">
        <f t="shared" ref="H177:H198" si="50">F177-G177</f>
        <v>0</v>
      </c>
      <c r="I177" s="247">
        <f t="shared" ref="I177:I198" si="51">B177-F177</f>
        <v>-6.0000000000000036</v>
      </c>
      <c r="J177" s="255">
        <f t="shared" ref="J177:J198" si="52">B177/F177</f>
        <v>0.81325863678804844</v>
      </c>
      <c r="K177" s="110">
        <v>26.55</v>
      </c>
      <c r="L177" s="390">
        <f t="shared" ref="L177:L198" si="53">B177-K177</f>
        <v>-0.42000000000000171</v>
      </c>
      <c r="M177" s="391">
        <f t="shared" ref="M177:M198" si="54">B177/K177</f>
        <v>0.98418079096045197</v>
      </c>
      <c r="N177" s="99"/>
    </row>
    <row r="178" spans="1:14" ht="18" customHeight="1">
      <c r="A178" s="359" t="s">
        <v>19</v>
      </c>
      <c r="B178" s="360">
        <v>242.28</v>
      </c>
      <c r="C178" s="376">
        <v>242.08</v>
      </c>
      <c r="D178" s="377">
        <f t="shared" si="48"/>
        <v>0.19999999999998863</v>
      </c>
      <c r="E178" s="378">
        <f t="shared" si="49"/>
        <v>1.0008261731658956</v>
      </c>
      <c r="F178" s="360">
        <v>223.2</v>
      </c>
      <c r="G178" s="361">
        <v>223.48</v>
      </c>
      <c r="H178" s="362">
        <f t="shared" si="50"/>
        <v>-0.28000000000000114</v>
      </c>
      <c r="I178" s="361">
        <f t="shared" si="51"/>
        <v>19.080000000000013</v>
      </c>
      <c r="J178" s="416">
        <f t="shared" si="52"/>
        <v>1.0854838709677419</v>
      </c>
      <c r="K178" s="420">
        <v>214.89</v>
      </c>
      <c r="L178" s="392">
        <f t="shared" si="53"/>
        <v>27.390000000000015</v>
      </c>
      <c r="M178" s="393">
        <f t="shared" si="54"/>
        <v>1.1274605612173672</v>
      </c>
      <c r="N178" s="99"/>
    </row>
    <row r="179" spans="1:14" ht="18" customHeight="1">
      <c r="A179" s="98" t="s">
        <v>20</v>
      </c>
      <c r="B179" s="109">
        <v>23.44</v>
      </c>
      <c r="C179" s="373">
        <v>21.68</v>
      </c>
      <c r="D179" s="374">
        <f t="shared" si="48"/>
        <v>1.7600000000000016</v>
      </c>
      <c r="E179" s="375">
        <f t="shared" si="49"/>
        <v>1.0811808118081181</v>
      </c>
      <c r="F179" s="109">
        <v>25.03</v>
      </c>
      <c r="G179" s="247">
        <v>24.78</v>
      </c>
      <c r="H179" s="251">
        <f t="shared" si="50"/>
        <v>0.25</v>
      </c>
      <c r="I179" s="247">
        <f t="shared" si="51"/>
        <v>-1.5899999999999999</v>
      </c>
      <c r="J179" s="255">
        <f t="shared" si="52"/>
        <v>0.93647622852576906</v>
      </c>
      <c r="K179" s="110">
        <v>25.41</v>
      </c>
      <c r="L179" s="390">
        <f t="shared" si="53"/>
        <v>-1.9699999999999989</v>
      </c>
      <c r="M179" s="391">
        <f t="shared" si="54"/>
        <v>0.92247146792601342</v>
      </c>
      <c r="N179" s="98"/>
    </row>
    <row r="180" spans="1:14" ht="18" customHeight="1">
      <c r="A180" s="3" t="s">
        <v>21</v>
      </c>
      <c r="B180" s="95">
        <v>0.53</v>
      </c>
      <c r="C180" s="379">
        <v>0.43</v>
      </c>
      <c r="D180" s="380">
        <f t="shared" si="48"/>
        <v>0.10000000000000003</v>
      </c>
      <c r="E180" s="381">
        <f t="shared" si="49"/>
        <v>1.2325581395348839</v>
      </c>
      <c r="F180" s="95">
        <v>0.32</v>
      </c>
      <c r="G180" s="248">
        <v>0.32</v>
      </c>
      <c r="H180" s="192">
        <f t="shared" si="50"/>
        <v>0</v>
      </c>
      <c r="I180" s="248">
        <f t="shared" si="51"/>
        <v>0.21000000000000002</v>
      </c>
      <c r="J180" s="262">
        <f t="shared" si="52"/>
        <v>1.65625</v>
      </c>
      <c r="K180" s="101">
        <v>0.82</v>
      </c>
      <c r="L180" s="67">
        <f t="shared" si="53"/>
        <v>-0.28999999999999992</v>
      </c>
      <c r="M180" s="394">
        <f t="shared" si="54"/>
        <v>0.64634146341463417</v>
      </c>
    </row>
    <row r="181" spans="1:14" ht="18" customHeight="1">
      <c r="A181" s="3" t="s">
        <v>22</v>
      </c>
      <c r="B181" s="95">
        <v>4.25</v>
      </c>
      <c r="C181" s="379">
        <v>4.25</v>
      </c>
      <c r="D181" s="380">
        <f t="shared" si="48"/>
        <v>0</v>
      </c>
      <c r="E181" s="381">
        <f t="shared" si="49"/>
        <v>1</v>
      </c>
      <c r="F181" s="95">
        <v>7.1</v>
      </c>
      <c r="G181" s="248">
        <v>7.1</v>
      </c>
      <c r="H181" s="192">
        <f t="shared" si="50"/>
        <v>0</v>
      </c>
      <c r="I181" s="248">
        <f t="shared" si="51"/>
        <v>-2.8499999999999996</v>
      </c>
      <c r="J181" s="262">
        <f t="shared" si="52"/>
        <v>0.59859154929577463</v>
      </c>
      <c r="K181" s="101">
        <v>3.85</v>
      </c>
      <c r="L181" s="67">
        <f t="shared" si="53"/>
        <v>0.39999999999999991</v>
      </c>
      <c r="M181" s="394">
        <f t="shared" si="54"/>
        <v>1.1038961038961039</v>
      </c>
    </row>
    <row r="182" spans="1:14" s="98" customFormat="1" ht="18" customHeight="1">
      <c r="A182" s="3" t="s">
        <v>23</v>
      </c>
      <c r="B182" s="95">
        <v>6.64</v>
      </c>
      <c r="C182" s="379">
        <v>5.27</v>
      </c>
      <c r="D182" s="380">
        <f t="shared" si="48"/>
        <v>1.37</v>
      </c>
      <c r="E182" s="381">
        <f t="shared" si="49"/>
        <v>1.2599620493358634</v>
      </c>
      <c r="F182" s="95">
        <v>6.84</v>
      </c>
      <c r="G182" s="248">
        <v>6.87</v>
      </c>
      <c r="H182" s="192">
        <f t="shared" si="50"/>
        <v>-3.0000000000000249E-2</v>
      </c>
      <c r="I182" s="248">
        <f t="shared" si="51"/>
        <v>-0.20000000000000018</v>
      </c>
      <c r="J182" s="262">
        <f t="shared" si="52"/>
        <v>0.9707602339181286</v>
      </c>
      <c r="K182" s="101">
        <v>5.18</v>
      </c>
      <c r="L182" s="67">
        <f t="shared" si="53"/>
        <v>1.46</v>
      </c>
      <c r="M182" s="394">
        <f t="shared" si="54"/>
        <v>1.281853281853282</v>
      </c>
      <c r="N182"/>
    </row>
    <row r="183" spans="1:14" ht="18" customHeight="1">
      <c r="A183" s="34" t="s">
        <v>55</v>
      </c>
      <c r="B183" s="78">
        <v>12.02</v>
      </c>
      <c r="C183" s="382">
        <v>11.73</v>
      </c>
      <c r="D183" s="383">
        <f t="shared" si="48"/>
        <v>0.28999999999999915</v>
      </c>
      <c r="E183" s="384">
        <f t="shared" si="49"/>
        <v>1.0247229326513214</v>
      </c>
      <c r="F183" s="78">
        <v>10.77</v>
      </c>
      <c r="G183" s="249">
        <v>10.49</v>
      </c>
      <c r="H183" s="196">
        <f t="shared" si="50"/>
        <v>0.27999999999999936</v>
      </c>
      <c r="I183" s="249">
        <f t="shared" si="51"/>
        <v>1.25</v>
      </c>
      <c r="J183" s="267">
        <f t="shared" si="52"/>
        <v>1.116063138347261</v>
      </c>
      <c r="K183" s="102">
        <v>15.56</v>
      </c>
      <c r="L183" s="395">
        <f t="shared" si="53"/>
        <v>-3.5400000000000009</v>
      </c>
      <c r="M183" s="396">
        <f t="shared" si="54"/>
        <v>0.77249357326478141</v>
      </c>
    </row>
    <row r="184" spans="1:14" ht="18" customHeight="1">
      <c r="A184" s="98" t="s">
        <v>24</v>
      </c>
      <c r="B184" s="109">
        <v>166.51</v>
      </c>
      <c r="C184" s="373">
        <v>166.38</v>
      </c>
      <c r="D184" s="374">
        <f t="shared" si="48"/>
        <v>0.12999999999999545</v>
      </c>
      <c r="E184" s="375">
        <f t="shared" si="49"/>
        <v>1.0007813439115278</v>
      </c>
      <c r="F184" s="109">
        <v>152.08000000000001</v>
      </c>
      <c r="G184" s="247">
        <v>152.63999999999999</v>
      </c>
      <c r="H184" s="251">
        <f t="shared" si="50"/>
        <v>-0.55999999999997385</v>
      </c>
      <c r="I184" s="247">
        <f t="shared" si="51"/>
        <v>14.429999999999978</v>
      </c>
      <c r="J184" s="255">
        <f t="shared" si="52"/>
        <v>1.094884271436086</v>
      </c>
      <c r="K184" s="110">
        <v>139.91</v>
      </c>
      <c r="L184" s="390">
        <f t="shared" si="53"/>
        <v>26.599999999999994</v>
      </c>
      <c r="M184" s="391">
        <f t="shared" si="54"/>
        <v>1.1901222214280609</v>
      </c>
      <c r="N184" s="98"/>
    </row>
    <row r="185" spans="1:14" s="82" customFormat="1" ht="18" customHeight="1">
      <c r="A185" s="3" t="s">
        <v>25</v>
      </c>
      <c r="B185" s="95">
        <v>1.53</v>
      </c>
      <c r="C185" s="379">
        <v>1.68</v>
      </c>
      <c r="D185" s="380">
        <f t="shared" si="48"/>
        <v>-0.14999999999999991</v>
      </c>
      <c r="E185" s="381">
        <f t="shared" si="49"/>
        <v>0.91071428571428581</v>
      </c>
      <c r="F185" s="95">
        <v>2.1800000000000002</v>
      </c>
      <c r="G185" s="248">
        <v>2.1800000000000002</v>
      </c>
      <c r="H185" s="192">
        <f t="shared" si="50"/>
        <v>0</v>
      </c>
      <c r="I185" s="248">
        <f t="shared" si="51"/>
        <v>-0.65000000000000013</v>
      </c>
      <c r="J185" s="262">
        <f t="shared" si="52"/>
        <v>0.70183486238532111</v>
      </c>
      <c r="K185" s="101">
        <v>1</v>
      </c>
      <c r="L185" s="67">
        <f t="shared" si="53"/>
        <v>0.53</v>
      </c>
      <c r="M185" s="394">
        <f t="shared" si="54"/>
        <v>1.53</v>
      </c>
      <c r="N185"/>
    </row>
    <row r="186" spans="1:14" s="605" customFormat="1" ht="18" customHeight="1">
      <c r="A186" s="3" t="s">
        <v>26</v>
      </c>
      <c r="B186" s="95">
        <v>127.75</v>
      </c>
      <c r="C186" s="379">
        <v>127.25</v>
      </c>
      <c r="D186" s="380">
        <f t="shared" si="48"/>
        <v>0.5</v>
      </c>
      <c r="E186" s="381">
        <f t="shared" si="49"/>
        <v>1.0039292730844793</v>
      </c>
      <c r="F186" s="95">
        <v>111.05</v>
      </c>
      <c r="G186" s="248">
        <v>111.05</v>
      </c>
      <c r="H186" s="192">
        <f t="shared" si="50"/>
        <v>0</v>
      </c>
      <c r="I186" s="248">
        <f t="shared" si="51"/>
        <v>16.700000000000003</v>
      </c>
      <c r="J186" s="262">
        <f t="shared" si="52"/>
        <v>1.15038271049077</v>
      </c>
      <c r="K186" s="101">
        <v>97.04</v>
      </c>
      <c r="L186" s="67">
        <f t="shared" si="53"/>
        <v>30.709999999999994</v>
      </c>
      <c r="M186" s="394">
        <f t="shared" si="54"/>
        <v>1.3164674361088211</v>
      </c>
      <c r="N186"/>
    </row>
    <row r="187" spans="1:14" ht="18" customHeight="1">
      <c r="A187" s="570" t="s">
        <v>100</v>
      </c>
      <c r="B187" s="579">
        <f>B176-B186</f>
        <v>140.67000000000002</v>
      </c>
      <c r="C187" s="590">
        <v>140.27999999999997</v>
      </c>
      <c r="D187" s="580">
        <f t="shared" si="48"/>
        <v>0.3900000000000432</v>
      </c>
      <c r="E187" s="572">
        <f>B187/C187</f>
        <v>1.002780153977759</v>
      </c>
      <c r="F187" s="579">
        <f>F176-F186</f>
        <v>144.28000000000003</v>
      </c>
      <c r="G187" s="582">
        <v>144.56</v>
      </c>
      <c r="H187" s="584">
        <f>F187-G187</f>
        <v>-0.27999999999997272</v>
      </c>
      <c r="I187" s="582">
        <f>B187-F187</f>
        <v>-3.6100000000000136</v>
      </c>
      <c r="J187" s="575">
        <f>B187/F187</f>
        <v>0.97497920709731067</v>
      </c>
      <c r="K187" s="595">
        <f>K176-K186</f>
        <v>144.39999999999998</v>
      </c>
      <c r="L187" s="593">
        <f>K187</f>
        <v>144.39999999999998</v>
      </c>
      <c r="M187" s="577">
        <f>B187/K187</f>
        <v>0.97416897506925237</v>
      </c>
      <c r="N187" s="570"/>
    </row>
    <row r="188" spans="1:14" ht="18" customHeight="1">
      <c r="A188" s="587" t="s">
        <v>101</v>
      </c>
      <c r="B188" s="571">
        <f>B186/B176</f>
        <v>0.47593323895387823</v>
      </c>
      <c r="C188" s="594">
        <v>0.47564759092438236</v>
      </c>
      <c r="D188" s="572">
        <f t="shared" si="48"/>
        <v>2.8564802949587742E-4</v>
      </c>
      <c r="E188" s="572">
        <f>B188/C188</f>
        <v>1.0006005455193008</v>
      </c>
      <c r="F188" s="571">
        <f>F186/F176</f>
        <v>0.43492734892100415</v>
      </c>
      <c r="G188" s="573">
        <v>0.43445092132545671</v>
      </c>
      <c r="H188" s="574">
        <f>F188-G188</f>
        <v>4.7642759554744618E-4</v>
      </c>
      <c r="I188" s="573">
        <f>B188-F188</f>
        <v>4.1005890032874082E-2</v>
      </c>
      <c r="J188" s="575">
        <f>B188/F188</f>
        <v>1.0942821603070125</v>
      </c>
      <c r="K188" s="596">
        <f>K186/K176</f>
        <v>0.40192180251822401</v>
      </c>
      <c r="L188" s="576">
        <f>K188</f>
        <v>0.40192180251822401</v>
      </c>
      <c r="M188" s="577">
        <f>B188/K188</f>
        <v>1.184143870703054</v>
      </c>
      <c r="N188" s="587"/>
    </row>
    <row r="189" spans="1:14" ht="18" customHeight="1">
      <c r="A189" s="3" t="s">
        <v>27</v>
      </c>
      <c r="B189" s="95">
        <v>9.84</v>
      </c>
      <c r="C189" s="379">
        <v>9.91</v>
      </c>
      <c r="D189" s="380">
        <f t="shared" si="48"/>
        <v>-7.0000000000000284E-2</v>
      </c>
      <c r="E189" s="381">
        <f t="shared" si="49"/>
        <v>0.99293642785065583</v>
      </c>
      <c r="F189" s="95">
        <v>13.03</v>
      </c>
      <c r="G189" s="248">
        <v>13.04</v>
      </c>
      <c r="H189" s="192">
        <f t="shared" si="50"/>
        <v>-9.9999999999997868E-3</v>
      </c>
      <c r="I189" s="248">
        <f t="shared" si="51"/>
        <v>-3.1899999999999995</v>
      </c>
      <c r="J189" s="262">
        <f t="shared" si="52"/>
        <v>0.75518035303146591</v>
      </c>
      <c r="K189" s="101">
        <v>14.43</v>
      </c>
      <c r="L189" s="67">
        <f t="shared" si="53"/>
        <v>-4.59</v>
      </c>
      <c r="M189" s="394">
        <f t="shared" si="54"/>
        <v>0.68191268191268195</v>
      </c>
    </row>
    <row r="190" spans="1:14" ht="18" customHeight="1">
      <c r="A190" s="3" t="s">
        <v>28</v>
      </c>
      <c r="B190" s="95">
        <v>14.66</v>
      </c>
      <c r="C190" s="379">
        <v>14.66</v>
      </c>
      <c r="D190" s="380">
        <f t="shared" si="48"/>
        <v>0</v>
      </c>
      <c r="E190" s="381">
        <f t="shared" si="49"/>
        <v>1</v>
      </c>
      <c r="F190" s="95">
        <v>13.92</v>
      </c>
      <c r="G190" s="248">
        <v>13.92</v>
      </c>
      <c r="H190" s="192">
        <f t="shared" si="50"/>
        <v>0</v>
      </c>
      <c r="I190" s="248">
        <f t="shared" si="51"/>
        <v>0.74000000000000021</v>
      </c>
      <c r="J190" s="262">
        <f t="shared" si="52"/>
        <v>1.0531609195402298</v>
      </c>
      <c r="K190" s="101">
        <v>16.63</v>
      </c>
      <c r="L190" s="67">
        <f t="shared" si="53"/>
        <v>-1.9699999999999989</v>
      </c>
      <c r="M190" s="394">
        <f t="shared" si="54"/>
        <v>0.88153938665063147</v>
      </c>
    </row>
    <row r="191" spans="1:14" ht="18" customHeight="1">
      <c r="A191" s="3" t="s">
        <v>29</v>
      </c>
      <c r="B191" s="95">
        <v>4.66</v>
      </c>
      <c r="C191" s="379">
        <v>4.66</v>
      </c>
      <c r="D191" s="380">
        <f t="shared" si="48"/>
        <v>0</v>
      </c>
      <c r="E191" s="381">
        <f t="shared" si="49"/>
        <v>1</v>
      </c>
      <c r="F191" s="95">
        <v>4.33</v>
      </c>
      <c r="G191" s="248">
        <v>4.33</v>
      </c>
      <c r="H191" s="192">
        <f t="shared" si="50"/>
        <v>0</v>
      </c>
      <c r="I191" s="248">
        <f t="shared" si="51"/>
        <v>0.33000000000000007</v>
      </c>
      <c r="J191" s="262">
        <f t="shared" si="52"/>
        <v>1.0762124711316396</v>
      </c>
      <c r="K191" s="101">
        <v>3.83</v>
      </c>
      <c r="L191" s="67">
        <f t="shared" si="53"/>
        <v>0.83000000000000007</v>
      </c>
      <c r="M191" s="394">
        <f t="shared" si="54"/>
        <v>1.2167101827676241</v>
      </c>
    </row>
    <row r="192" spans="1:14" s="98" customFormat="1" ht="18" customHeight="1">
      <c r="A192" s="94" t="s">
        <v>30</v>
      </c>
      <c r="B192" s="95">
        <v>6.2</v>
      </c>
      <c r="C192" s="379">
        <v>6.8</v>
      </c>
      <c r="D192" s="380">
        <f t="shared" si="48"/>
        <v>-0.59999999999999964</v>
      </c>
      <c r="E192" s="381">
        <f t="shared" si="49"/>
        <v>0.91176470588235303</v>
      </c>
      <c r="F192" s="95">
        <v>5.61</v>
      </c>
      <c r="G192" s="248">
        <v>6.16</v>
      </c>
      <c r="H192" s="192">
        <f t="shared" si="50"/>
        <v>-0.54999999999999982</v>
      </c>
      <c r="I192" s="248">
        <f t="shared" si="51"/>
        <v>0.58999999999999986</v>
      </c>
      <c r="J192" s="273">
        <f t="shared" si="52"/>
        <v>1.1051693404634582</v>
      </c>
      <c r="K192" s="101">
        <v>5.19</v>
      </c>
      <c r="L192" s="67">
        <f t="shared" si="53"/>
        <v>1.0099999999999998</v>
      </c>
      <c r="M192" s="394">
        <f t="shared" si="54"/>
        <v>1.1946050096339114</v>
      </c>
      <c r="N192"/>
    </row>
    <row r="193" spans="1:14" s="99" customFormat="1" ht="18" customHeight="1">
      <c r="A193" s="34" t="s">
        <v>31</v>
      </c>
      <c r="B193" s="78">
        <v>10.68</v>
      </c>
      <c r="C193" s="382">
        <v>10.68</v>
      </c>
      <c r="D193" s="383">
        <f t="shared" si="48"/>
        <v>0</v>
      </c>
      <c r="E193" s="384">
        <f t="shared" si="49"/>
        <v>1</v>
      </c>
      <c r="F193" s="78">
        <v>9.8000000000000007</v>
      </c>
      <c r="G193" s="249">
        <v>9.8000000000000007</v>
      </c>
      <c r="H193" s="196">
        <f t="shared" si="50"/>
        <v>0</v>
      </c>
      <c r="I193" s="249">
        <f t="shared" si="51"/>
        <v>0.87999999999999901</v>
      </c>
      <c r="J193" s="267">
        <f t="shared" si="52"/>
        <v>1.0897959183673469</v>
      </c>
      <c r="K193" s="102">
        <v>14.54</v>
      </c>
      <c r="L193" s="395">
        <f t="shared" si="53"/>
        <v>-3.8599999999999994</v>
      </c>
      <c r="M193" s="396">
        <f t="shared" si="54"/>
        <v>0.734525447042641</v>
      </c>
      <c r="N193"/>
    </row>
    <row r="194" spans="1:14" s="99" customFormat="1" ht="18" customHeight="1">
      <c r="A194" s="98" t="s">
        <v>32</v>
      </c>
      <c r="B194" s="109">
        <v>26.32</v>
      </c>
      <c r="C194" s="373">
        <v>27.19</v>
      </c>
      <c r="D194" s="374">
        <f t="shared" si="48"/>
        <v>-0.87000000000000099</v>
      </c>
      <c r="E194" s="375">
        <f t="shared" si="49"/>
        <v>0.96800294225818317</v>
      </c>
      <c r="F194" s="109">
        <v>21.11</v>
      </c>
      <c r="G194" s="247">
        <v>21.13</v>
      </c>
      <c r="H194" s="251">
        <f t="shared" si="50"/>
        <v>-1.9999999999999574E-2</v>
      </c>
      <c r="I194" s="247">
        <f t="shared" si="51"/>
        <v>5.2100000000000009</v>
      </c>
      <c r="J194" s="255">
        <f t="shared" si="52"/>
        <v>1.2468024632875414</v>
      </c>
      <c r="K194" s="110">
        <v>16.77</v>
      </c>
      <c r="L194" s="390">
        <f t="shared" si="53"/>
        <v>9.5500000000000007</v>
      </c>
      <c r="M194" s="391">
        <f t="shared" si="54"/>
        <v>1.5694692903995231</v>
      </c>
      <c r="N194" s="98"/>
    </row>
    <row r="195" spans="1:14" s="98" customFormat="1" ht="18" customHeight="1">
      <c r="A195" s="3" t="s">
        <v>33</v>
      </c>
      <c r="B195" s="95">
        <v>16.829999999999998</v>
      </c>
      <c r="C195" s="379">
        <v>17.329999999999998</v>
      </c>
      <c r="D195" s="380">
        <f t="shared" si="48"/>
        <v>-0.5</v>
      </c>
      <c r="E195" s="381">
        <f t="shared" si="49"/>
        <v>0.97114829774956724</v>
      </c>
      <c r="F195" s="95">
        <v>10.83</v>
      </c>
      <c r="G195" s="248">
        <v>10.83</v>
      </c>
      <c r="H195" s="192">
        <f t="shared" si="50"/>
        <v>0</v>
      </c>
      <c r="I195" s="248">
        <f t="shared" si="51"/>
        <v>5.9999999999999982</v>
      </c>
      <c r="J195" s="262">
        <f t="shared" si="52"/>
        <v>1.5540166204986148</v>
      </c>
      <c r="K195" s="101">
        <v>5.61</v>
      </c>
      <c r="L195" s="67">
        <f t="shared" si="53"/>
        <v>11.219999999999999</v>
      </c>
      <c r="M195" s="394">
        <f t="shared" si="54"/>
        <v>2.9999999999999996</v>
      </c>
      <c r="N195"/>
    </row>
    <row r="196" spans="1:14" ht="18" customHeight="1">
      <c r="A196" s="3" t="s">
        <v>34</v>
      </c>
      <c r="B196" s="95">
        <v>3.01</v>
      </c>
      <c r="C196" s="379">
        <v>3.01</v>
      </c>
      <c r="D196" s="380">
        <f t="shared" si="48"/>
        <v>0</v>
      </c>
      <c r="E196" s="381">
        <f t="shared" si="49"/>
        <v>1</v>
      </c>
      <c r="F196" s="95">
        <v>3.36</v>
      </c>
      <c r="G196" s="248">
        <v>3.36</v>
      </c>
      <c r="H196" s="192">
        <f t="shared" si="50"/>
        <v>0</v>
      </c>
      <c r="I196" s="248">
        <f t="shared" si="51"/>
        <v>-0.35000000000000009</v>
      </c>
      <c r="J196" s="262">
        <f t="shared" si="52"/>
        <v>0.89583333333333326</v>
      </c>
      <c r="K196" s="101">
        <v>2.6</v>
      </c>
      <c r="L196" s="67">
        <f t="shared" si="53"/>
        <v>0.4099999999999997</v>
      </c>
      <c r="M196" s="394">
        <f t="shared" si="54"/>
        <v>1.1576923076923076</v>
      </c>
    </row>
    <row r="197" spans="1:14" ht="18" customHeight="1">
      <c r="A197" s="94" t="s">
        <v>35</v>
      </c>
      <c r="B197" s="95">
        <v>1.51</v>
      </c>
      <c r="C197" s="379">
        <v>1.81</v>
      </c>
      <c r="D197" s="380">
        <f t="shared" si="48"/>
        <v>-0.30000000000000004</v>
      </c>
      <c r="E197" s="381">
        <f t="shared" si="49"/>
        <v>0.83425414364640882</v>
      </c>
      <c r="F197" s="95">
        <v>1.78</v>
      </c>
      <c r="G197" s="248">
        <v>1.78</v>
      </c>
      <c r="H197" s="192">
        <f t="shared" si="50"/>
        <v>0</v>
      </c>
      <c r="I197" s="248">
        <f t="shared" si="51"/>
        <v>-0.27</v>
      </c>
      <c r="J197" s="273">
        <f t="shared" si="52"/>
        <v>0.848314606741573</v>
      </c>
      <c r="K197" s="101">
        <v>3.35</v>
      </c>
      <c r="L197" s="67">
        <f t="shared" si="53"/>
        <v>-1.84</v>
      </c>
      <c r="M197" s="394">
        <f t="shared" si="54"/>
        <v>0.45074626865671641</v>
      </c>
      <c r="N197" s="82"/>
    </row>
    <row r="198" spans="1:14" ht="18" customHeight="1">
      <c r="A198" s="597" t="s">
        <v>96</v>
      </c>
      <c r="B198" s="606">
        <f>B194-B195-B196-B197</f>
        <v>4.9700000000000024</v>
      </c>
      <c r="C198" s="607">
        <v>5.0400000000000027</v>
      </c>
      <c r="D198" s="608">
        <f t="shared" si="48"/>
        <v>-7.0000000000000284E-2</v>
      </c>
      <c r="E198" s="600">
        <f t="shared" si="49"/>
        <v>0.98611111111111105</v>
      </c>
      <c r="F198" s="606">
        <f>F194-F195-F196-F197</f>
        <v>5.14</v>
      </c>
      <c r="G198" s="609">
        <v>5.1599999999999993</v>
      </c>
      <c r="H198" s="610">
        <f t="shared" si="50"/>
        <v>-1.9999999999999574E-2</v>
      </c>
      <c r="I198" s="609">
        <f t="shared" si="51"/>
        <v>-0.16999999999999726</v>
      </c>
      <c r="J198" s="602">
        <f t="shared" si="52"/>
        <v>0.96692607003891107</v>
      </c>
      <c r="K198" s="606">
        <f>K194-K195-K196-K197</f>
        <v>5.2100000000000009</v>
      </c>
      <c r="L198" s="611">
        <f t="shared" si="53"/>
        <v>-0.23999999999999844</v>
      </c>
      <c r="M198" s="604">
        <f t="shared" si="54"/>
        <v>0.95393474088291774</v>
      </c>
      <c r="N198" s="605"/>
    </row>
    <row r="199" spans="1:14" ht="18" customHeight="1">
      <c r="A199" s="844" t="s">
        <v>163</v>
      </c>
      <c r="B199" s="123">
        <f>B176-B186-B193</f>
        <v>129.99</v>
      </c>
      <c r="C199" s="123">
        <v>125.96999999999998</v>
      </c>
      <c r="D199" s="123">
        <f t="shared" ref="D199:M199" si="55">D176-D186-D193</f>
        <v>0.3900000000000432</v>
      </c>
      <c r="E199" s="300">
        <f t="shared" si="55"/>
        <v>-1.0006025433719237</v>
      </c>
      <c r="F199" s="123">
        <f t="shared" si="55"/>
        <v>134.48000000000002</v>
      </c>
      <c r="G199" s="123">
        <v>135.36000000000004</v>
      </c>
      <c r="H199" s="123">
        <f t="shared" si="55"/>
        <v>-0.28000000000000114</v>
      </c>
      <c r="I199" s="123">
        <f t="shared" si="55"/>
        <v>-4.4899999999999984</v>
      </c>
      <c r="J199" s="300">
        <f t="shared" si="55"/>
        <v>-1.1889116410384326</v>
      </c>
      <c r="K199" s="123">
        <f t="shared" si="55"/>
        <v>129.85999999999999</v>
      </c>
      <c r="L199" s="123">
        <f t="shared" si="55"/>
        <v>0.13000000000002387</v>
      </c>
      <c r="M199" s="300">
        <f t="shared" si="55"/>
        <v>-0.93924669362197233</v>
      </c>
    </row>
    <row r="200" spans="1:14" ht="18" customHeight="1"/>
    <row r="201" spans="1:14" s="98" customFormat="1" ht="18" customHeight="1">
      <c r="A201" s="2" t="s">
        <v>240</v>
      </c>
      <c r="B201"/>
      <c r="C201"/>
      <c r="D201"/>
      <c r="E201" s="300"/>
      <c r="F201"/>
      <c r="G201"/>
      <c r="H201"/>
      <c r="I201"/>
      <c r="J201" s="300"/>
      <c r="K201"/>
      <c r="L201"/>
      <c r="M201" s="300"/>
      <c r="N201"/>
    </row>
    <row r="202" spans="1:14" ht="18" customHeight="1">
      <c r="A202" s="21"/>
      <c r="B202" s="21"/>
      <c r="C202" s="21"/>
      <c r="D202" s="21"/>
      <c r="E202" s="301"/>
      <c r="F202" s="21"/>
      <c r="G202" s="21"/>
      <c r="H202" s="21"/>
      <c r="I202" s="21"/>
      <c r="J202" s="301"/>
      <c r="K202" s="21"/>
      <c r="L202" s="21"/>
      <c r="M202" s="301"/>
    </row>
    <row r="203" spans="1:14" ht="60" customHeight="1">
      <c r="A203" s="114" t="s">
        <v>73</v>
      </c>
      <c r="B203" s="328" t="s">
        <v>349</v>
      </c>
      <c r="C203" s="368" t="s">
        <v>386</v>
      </c>
      <c r="D203" s="369" t="s">
        <v>387</v>
      </c>
      <c r="E203" s="642" t="s">
        <v>388</v>
      </c>
      <c r="F203" s="328" t="s">
        <v>350</v>
      </c>
      <c r="G203" s="116" t="s">
        <v>389</v>
      </c>
      <c r="H203" s="250" t="s">
        <v>390</v>
      </c>
      <c r="I203" s="365" t="s">
        <v>241</v>
      </c>
      <c r="J203" s="302" t="s">
        <v>242</v>
      </c>
      <c r="K203" s="328" t="s">
        <v>124</v>
      </c>
      <c r="L203" s="385" t="s">
        <v>243</v>
      </c>
      <c r="M203" s="646" t="s">
        <v>244</v>
      </c>
    </row>
    <row r="204" spans="1:14" s="570" customFormat="1" ht="18" customHeight="1">
      <c r="A204" s="10"/>
      <c r="B204" s="329" t="s">
        <v>1</v>
      </c>
      <c r="C204" s="20" t="s">
        <v>1</v>
      </c>
      <c r="D204" s="371" t="s">
        <v>1</v>
      </c>
      <c r="E204" s="643" t="s">
        <v>1</v>
      </c>
      <c r="F204" s="331" t="s">
        <v>1</v>
      </c>
      <c r="G204" s="27" t="s">
        <v>1</v>
      </c>
      <c r="H204" s="6"/>
      <c r="I204" s="27" t="s">
        <v>1</v>
      </c>
      <c r="J204" s="303" t="s">
        <v>1</v>
      </c>
      <c r="K204" s="329" t="s">
        <v>1</v>
      </c>
      <c r="L204" s="16" t="s">
        <v>1</v>
      </c>
      <c r="M204" s="647" t="s">
        <v>1</v>
      </c>
      <c r="N204"/>
    </row>
    <row r="205" spans="1:14" ht="18" customHeight="1">
      <c r="A205" s="98" t="s">
        <v>17</v>
      </c>
      <c r="B205" s="440">
        <f>B176/B120</f>
        <v>0.36169352665337146</v>
      </c>
      <c r="C205" s="375">
        <f>C176/C120</f>
        <v>0.36150260117559624</v>
      </c>
      <c r="D205" s="375">
        <f>B205-C205</f>
        <v>1.9092547777521673E-4</v>
      </c>
      <c r="E205" s="375">
        <f>B205/C205</f>
        <v>1.0005281441327236</v>
      </c>
      <c r="F205" s="440">
        <f>F176/F120</f>
        <v>0.34517114583896608</v>
      </c>
      <c r="G205" s="269">
        <f>G176/G120</f>
        <v>0.34559171477630707</v>
      </c>
      <c r="H205" s="289">
        <f>F205-G205</f>
        <v>-4.2056893734099265E-4</v>
      </c>
      <c r="I205" s="312">
        <f>B205-F205</f>
        <v>1.652238081440538E-2</v>
      </c>
      <c r="J205" s="106">
        <f>B205/F205</f>
        <v>1.0478672131595659</v>
      </c>
      <c r="K205" s="443">
        <f>K176/K120</f>
        <v>0.3393012732229686</v>
      </c>
      <c r="L205" s="436">
        <f>B205-K205</f>
        <v>2.2392253430402853E-2</v>
      </c>
      <c r="M205" s="391">
        <f>B205/K205</f>
        <v>1.0659951942346175</v>
      </c>
      <c r="N205" s="99"/>
    </row>
    <row r="206" spans="1:14" ht="18" customHeight="1">
      <c r="A206" s="98" t="s">
        <v>18</v>
      </c>
      <c r="B206" s="441">
        <f t="shared" ref="B206:C215" si="56">B177/(B121+B37)</f>
        <v>0.45475113122171945</v>
      </c>
      <c r="C206" s="375">
        <f t="shared" si="56"/>
        <v>0.43773649810801513</v>
      </c>
      <c r="D206" s="375">
        <f t="shared" ref="D206:D226" si="57">B206-C206</f>
        <v>1.7014633113704325E-2</v>
      </c>
      <c r="E206" s="375">
        <f t="shared" ref="E206:E226" si="58">B206/C206</f>
        <v>1.0388695783587729</v>
      </c>
      <c r="F206" s="441">
        <f t="shared" ref="F206:G215" si="59">F177/(F121+F37)</f>
        <v>0.53133785348106499</v>
      </c>
      <c r="G206" s="270">
        <f t="shared" si="59"/>
        <v>0.53133785348106499</v>
      </c>
      <c r="H206" s="271">
        <f t="shared" ref="H206:H226" si="60">F206-G206</f>
        <v>0</v>
      </c>
      <c r="I206" s="312">
        <f t="shared" ref="I206:I226" si="61">B206-F206</f>
        <v>-7.6586722259345541E-2</v>
      </c>
      <c r="J206" s="106">
        <f t="shared" ref="J206:J226" si="62">B206/F206</f>
        <v>0.85586059461491981</v>
      </c>
      <c r="K206" s="443">
        <f t="shared" ref="K206:K215" si="63">K177/(K121+K37)</f>
        <v>0.49990585577104124</v>
      </c>
      <c r="L206" s="436">
        <f t="shared" ref="L206:L225" si="64">B206-K206</f>
        <v>-4.515472454932179E-2</v>
      </c>
      <c r="M206" s="391">
        <f t="shared" ref="M206:M226" si="65">B206/K206</f>
        <v>0.90967354347214768</v>
      </c>
      <c r="N206" s="99"/>
    </row>
    <row r="207" spans="1:14" ht="18" customHeight="1">
      <c r="A207" s="359" t="s">
        <v>19</v>
      </c>
      <c r="B207" s="442">
        <f t="shared" si="56"/>
        <v>0.27950761989363299</v>
      </c>
      <c r="C207" s="378">
        <f t="shared" si="56"/>
        <v>0.28063992580570368</v>
      </c>
      <c r="D207" s="378">
        <f t="shared" si="57"/>
        <v>-1.1323059120706969E-3</v>
      </c>
      <c r="E207" s="378">
        <f t="shared" si="58"/>
        <v>0.99596527148152603</v>
      </c>
      <c r="F207" s="442">
        <f t="shared" si="59"/>
        <v>0.25890267950353785</v>
      </c>
      <c r="G207" s="421">
        <f t="shared" si="59"/>
        <v>0.25925152548664765</v>
      </c>
      <c r="H207" s="416">
        <f t="shared" si="60"/>
        <v>-3.488459831098023E-4</v>
      </c>
      <c r="I207" s="433">
        <f t="shared" si="61"/>
        <v>2.0604940390095139E-2</v>
      </c>
      <c r="J207" s="363">
        <f t="shared" si="62"/>
        <v>1.0795856590963306</v>
      </c>
      <c r="K207" s="444">
        <f t="shared" si="63"/>
        <v>0.25849562738328663</v>
      </c>
      <c r="L207" s="437">
        <f t="shared" si="64"/>
        <v>2.1011992510346356E-2</v>
      </c>
      <c r="M207" s="393">
        <f t="shared" si="65"/>
        <v>1.0812856786903813</v>
      </c>
      <c r="N207" s="99"/>
    </row>
    <row r="208" spans="1:14" ht="18" customHeight="1">
      <c r="A208" s="98" t="s">
        <v>20</v>
      </c>
      <c r="B208" s="441">
        <f t="shared" si="56"/>
        <v>0.10202393906420022</v>
      </c>
      <c r="C208" s="375">
        <f t="shared" si="56"/>
        <v>9.5192096597145989E-2</v>
      </c>
      <c r="D208" s="375">
        <f t="shared" si="57"/>
        <v>6.8318424670542333E-3</v>
      </c>
      <c r="E208" s="375">
        <f t="shared" si="58"/>
        <v>1.0717690093114207</v>
      </c>
      <c r="F208" s="441">
        <f t="shared" si="59"/>
        <v>0.10642911812228931</v>
      </c>
      <c r="G208" s="270">
        <f t="shared" si="59"/>
        <v>0.10521399456521739</v>
      </c>
      <c r="H208" s="271">
        <f t="shared" si="60"/>
        <v>1.2151235570719149E-3</v>
      </c>
      <c r="I208" s="312">
        <f t="shared" si="61"/>
        <v>-4.4051790580890843E-3</v>
      </c>
      <c r="J208" s="106">
        <f t="shared" si="62"/>
        <v>0.95860926844261318</v>
      </c>
      <c r="K208" s="443">
        <f t="shared" si="63"/>
        <v>0.10899965682910089</v>
      </c>
      <c r="L208" s="436">
        <f t="shared" si="64"/>
        <v>-6.975717764900663E-3</v>
      </c>
      <c r="M208" s="391">
        <f t="shared" si="65"/>
        <v>0.93600238782551581</v>
      </c>
      <c r="N208" s="98"/>
    </row>
    <row r="209" spans="1:14" ht="18" customHeight="1">
      <c r="A209" s="3" t="s">
        <v>21</v>
      </c>
      <c r="B209" s="479">
        <f t="shared" si="56"/>
        <v>3.0635838150289023E-2</v>
      </c>
      <c r="C209" s="381">
        <f t="shared" si="56"/>
        <v>2.4712643678160923E-2</v>
      </c>
      <c r="D209" s="381">
        <f t="shared" si="57"/>
        <v>5.9231944721281002E-3</v>
      </c>
      <c r="E209" s="381">
        <f t="shared" si="58"/>
        <v>1.2396827530582069</v>
      </c>
      <c r="F209" s="479">
        <f t="shared" si="59"/>
        <v>1.6931216931216932E-2</v>
      </c>
      <c r="G209" s="272">
        <f t="shared" si="59"/>
        <v>1.7021276595744681E-2</v>
      </c>
      <c r="H209" s="273">
        <f t="shared" si="60"/>
        <v>-9.0059664527748773E-5</v>
      </c>
      <c r="I209" s="434">
        <f t="shared" si="61"/>
        <v>1.370462121907209E-2</v>
      </c>
      <c r="J209" s="7">
        <f t="shared" si="62"/>
        <v>1.8094291907514453</v>
      </c>
      <c r="K209" s="445">
        <f t="shared" si="63"/>
        <v>5.3594771241830062E-2</v>
      </c>
      <c r="L209" s="438">
        <f t="shared" si="64"/>
        <v>-2.2958933091541039E-2</v>
      </c>
      <c r="M209" s="394">
        <f t="shared" si="65"/>
        <v>0.57161990695051468</v>
      </c>
    </row>
    <row r="210" spans="1:14" s="98" customFormat="1" ht="18" customHeight="1">
      <c r="A210" s="3" t="s">
        <v>22</v>
      </c>
      <c r="B210" s="479">
        <f t="shared" si="56"/>
        <v>0.17346938775510204</v>
      </c>
      <c r="C210" s="381">
        <f t="shared" si="56"/>
        <v>0.17346938775510204</v>
      </c>
      <c r="D210" s="381">
        <f t="shared" si="57"/>
        <v>0</v>
      </c>
      <c r="E210" s="381">
        <f t="shared" si="58"/>
        <v>1</v>
      </c>
      <c r="F210" s="479">
        <f t="shared" si="59"/>
        <v>0.23362948338269166</v>
      </c>
      <c r="G210" s="272">
        <f t="shared" si="59"/>
        <v>0.23362948338269166</v>
      </c>
      <c r="H210" s="273">
        <f t="shared" si="60"/>
        <v>0</v>
      </c>
      <c r="I210" s="434">
        <f t="shared" si="61"/>
        <v>-6.0160095627589616E-2</v>
      </c>
      <c r="J210" s="7">
        <f t="shared" si="62"/>
        <v>0.74249784420810583</v>
      </c>
      <c r="K210" s="445">
        <f t="shared" si="63"/>
        <v>0.16559139784946236</v>
      </c>
      <c r="L210" s="438">
        <f t="shared" si="64"/>
        <v>7.8779899056396763E-3</v>
      </c>
      <c r="M210" s="394">
        <f t="shared" si="65"/>
        <v>1.0475748741054864</v>
      </c>
      <c r="N210"/>
    </row>
    <row r="211" spans="1:14" ht="18" customHeight="1">
      <c r="A211" s="3" t="s">
        <v>23</v>
      </c>
      <c r="B211" s="479">
        <f t="shared" si="56"/>
        <v>0.21628664495114006</v>
      </c>
      <c r="C211" s="381">
        <f t="shared" si="56"/>
        <v>0.18109965635738828</v>
      </c>
      <c r="D211" s="381">
        <f t="shared" si="57"/>
        <v>3.5186988593751772E-2</v>
      </c>
      <c r="E211" s="381">
        <f t="shared" si="58"/>
        <v>1.1942962747776427</v>
      </c>
      <c r="F211" s="479">
        <f t="shared" si="59"/>
        <v>0.22367560497056901</v>
      </c>
      <c r="G211" s="272">
        <f t="shared" si="59"/>
        <v>0.22509829619921365</v>
      </c>
      <c r="H211" s="273">
        <f t="shared" si="60"/>
        <v>-1.4226912286446347E-3</v>
      </c>
      <c r="I211" s="434">
        <f t="shared" si="61"/>
        <v>-7.3889600194289584E-3</v>
      </c>
      <c r="J211" s="7">
        <f t="shared" si="62"/>
        <v>0.96696573137512609</v>
      </c>
      <c r="K211" s="445">
        <f t="shared" si="63"/>
        <v>0.17249417249417248</v>
      </c>
      <c r="L211" s="438">
        <f t="shared" si="64"/>
        <v>4.3792472456967574E-2</v>
      </c>
      <c r="M211" s="394">
        <f t="shared" si="65"/>
        <v>1.2538779822167445</v>
      </c>
    </row>
    <row r="212" spans="1:14" ht="18" customHeight="1">
      <c r="A212" s="34" t="s">
        <v>55</v>
      </c>
      <c r="B212" s="480">
        <f t="shared" si="56"/>
        <v>7.6438791732909378E-2</v>
      </c>
      <c r="C212" s="384">
        <f t="shared" si="56"/>
        <v>7.4832535885167473E-2</v>
      </c>
      <c r="D212" s="384">
        <f t="shared" si="57"/>
        <v>1.6062558477419053E-3</v>
      </c>
      <c r="E212" s="384">
        <f t="shared" si="58"/>
        <v>1.0214646721341469</v>
      </c>
      <c r="F212" s="480">
        <f t="shared" si="59"/>
        <v>6.9345180606528875E-2</v>
      </c>
      <c r="G212" s="274">
        <f t="shared" si="59"/>
        <v>6.7325588858224761E-2</v>
      </c>
      <c r="H212" s="267">
        <f t="shared" si="60"/>
        <v>2.0195917483041143E-3</v>
      </c>
      <c r="I212" s="435">
        <f t="shared" si="61"/>
        <v>7.093611126380503E-3</v>
      </c>
      <c r="J212" s="22">
        <f t="shared" si="62"/>
        <v>1.1022942195021501</v>
      </c>
      <c r="K212" s="446">
        <f t="shared" si="63"/>
        <v>9.4566670718366358E-2</v>
      </c>
      <c r="L212" s="439">
        <f t="shared" si="64"/>
        <v>-1.812787898545698E-2</v>
      </c>
      <c r="M212" s="396">
        <f t="shared" si="65"/>
        <v>0.80830583494427433</v>
      </c>
    </row>
    <row r="213" spans="1:14" s="82" customFormat="1" ht="18" customHeight="1">
      <c r="A213" s="98" t="s">
        <v>24</v>
      </c>
      <c r="B213" s="441">
        <f t="shared" si="56"/>
        <v>0.58764778542438689</v>
      </c>
      <c r="C213" s="375">
        <f t="shared" si="56"/>
        <v>0.58926863821498132</v>
      </c>
      <c r="D213" s="375">
        <f t="shared" si="57"/>
        <v>-1.6208527905944292E-3</v>
      </c>
      <c r="E213" s="375">
        <f t="shared" si="58"/>
        <v>0.9972493822248808</v>
      </c>
      <c r="F213" s="441">
        <f t="shared" si="59"/>
        <v>0.53489026449071475</v>
      </c>
      <c r="G213" s="270">
        <f t="shared" si="59"/>
        <v>0.537748810991721</v>
      </c>
      <c r="H213" s="271">
        <f t="shared" si="60"/>
        <v>-2.8585465010062538E-3</v>
      </c>
      <c r="I213" s="312">
        <f t="shared" si="61"/>
        <v>5.2757520933672142E-2</v>
      </c>
      <c r="J213" s="106">
        <f t="shared" si="62"/>
        <v>1.0986324194625308</v>
      </c>
      <c r="K213" s="443">
        <f t="shared" si="63"/>
        <v>0.51615878403305537</v>
      </c>
      <c r="L213" s="436">
        <f t="shared" si="64"/>
        <v>7.1489001391331519E-2</v>
      </c>
      <c r="M213" s="391">
        <f t="shared" si="65"/>
        <v>1.1385019563800609</v>
      </c>
      <c r="N213" s="98"/>
    </row>
    <row r="214" spans="1:14" s="605" customFormat="1" ht="18" customHeight="1">
      <c r="A214" s="3" t="s">
        <v>25</v>
      </c>
      <c r="B214" s="479">
        <f t="shared" si="56"/>
        <v>0.1186046511627907</v>
      </c>
      <c r="C214" s="381">
        <f t="shared" si="56"/>
        <v>0.13023255813953488</v>
      </c>
      <c r="D214" s="381">
        <f t="shared" si="57"/>
        <v>-1.1627906976744179E-2</v>
      </c>
      <c r="E214" s="381">
        <f t="shared" si="58"/>
        <v>0.91071428571428581</v>
      </c>
      <c r="F214" s="479">
        <f t="shared" si="59"/>
        <v>0.16899224806201554</v>
      </c>
      <c r="G214" s="272">
        <f t="shared" si="59"/>
        <v>0.16899224806201554</v>
      </c>
      <c r="H214" s="273">
        <f t="shared" si="60"/>
        <v>0</v>
      </c>
      <c r="I214" s="434">
        <f t="shared" si="61"/>
        <v>-5.038759689922484E-2</v>
      </c>
      <c r="J214" s="7">
        <f t="shared" si="62"/>
        <v>0.701834862385321</v>
      </c>
      <c r="K214" s="445">
        <f t="shared" si="63"/>
        <v>8.2236842105263164E-2</v>
      </c>
      <c r="L214" s="438">
        <f t="shared" si="64"/>
        <v>3.6367809057527539E-2</v>
      </c>
      <c r="M214" s="394">
        <f t="shared" si="65"/>
        <v>1.4422325581395348</v>
      </c>
      <c r="N214"/>
    </row>
    <row r="215" spans="1:14" ht="18" customHeight="1">
      <c r="A215" s="3" t="s">
        <v>26</v>
      </c>
      <c r="B215" s="479">
        <f t="shared" si="56"/>
        <v>1.09375</v>
      </c>
      <c r="C215" s="381">
        <f t="shared" si="56"/>
        <v>1.0894691780821919</v>
      </c>
      <c r="D215" s="381">
        <f t="shared" si="57"/>
        <v>4.2808219178080975E-3</v>
      </c>
      <c r="E215" s="381">
        <f t="shared" si="58"/>
        <v>1.0039292730844793</v>
      </c>
      <c r="F215" s="479">
        <f t="shared" si="59"/>
        <v>0.9312368972746331</v>
      </c>
      <c r="G215" s="272">
        <f t="shared" si="59"/>
        <v>0.9312368972746331</v>
      </c>
      <c r="H215" s="273">
        <f t="shared" si="60"/>
        <v>0</v>
      </c>
      <c r="I215" s="434">
        <f t="shared" si="61"/>
        <v>0.1625131027253669</v>
      </c>
      <c r="J215" s="7">
        <f t="shared" si="62"/>
        <v>1.1745131697433588</v>
      </c>
      <c r="K215" s="445">
        <f t="shared" si="63"/>
        <v>0.8608178834383039</v>
      </c>
      <c r="L215" s="438">
        <f t="shared" si="64"/>
        <v>0.2329321165616961</v>
      </c>
      <c r="M215" s="394">
        <f t="shared" si="65"/>
        <v>1.270593956100577</v>
      </c>
    </row>
    <row r="216" spans="1:14" ht="18" customHeight="1">
      <c r="A216" s="570" t="s">
        <v>99</v>
      </c>
      <c r="B216" s="571">
        <f>(B176-B186)/(B120-B130)</f>
        <v>0.22466939244873191</v>
      </c>
      <c r="C216" s="572">
        <f>(C176-C186)/(C120-C130)</f>
        <v>0.22478968031407737</v>
      </c>
      <c r="D216" s="572">
        <f t="shared" si="57"/>
        <v>-1.2028786534545866E-4</v>
      </c>
      <c r="E216" s="572">
        <f>B216/C216</f>
        <v>0.99946488706609049</v>
      </c>
      <c r="F216" s="571">
        <f>(F176-F186)/(F120-F130)</f>
        <v>0.23225266411255274</v>
      </c>
      <c r="G216" s="573">
        <f>(G176-G186)/(G120-G130)</f>
        <v>0.23273710817381224</v>
      </c>
      <c r="H216" s="574">
        <f>F216-G216</f>
        <v>-4.8444406125949802E-4</v>
      </c>
      <c r="I216" s="573">
        <f t="shared" si="61"/>
        <v>-7.5832716638208342E-3</v>
      </c>
      <c r="J216" s="575">
        <f t="shared" si="62"/>
        <v>0.9673490433670725</v>
      </c>
      <c r="K216" s="571">
        <f>(K176-K186)/(K120-K130)</f>
        <v>0.24083525134260644</v>
      </c>
      <c r="L216" s="576">
        <f>B216-K216</f>
        <v>-1.6165858893874535E-2</v>
      </c>
      <c r="M216" s="577">
        <f>B216/K216</f>
        <v>0.93287586097237329</v>
      </c>
      <c r="N216" s="570"/>
    </row>
    <row r="217" spans="1:14" ht="18" customHeight="1">
      <c r="A217" s="3" t="s">
        <v>27</v>
      </c>
      <c r="B217" s="479">
        <f t="shared" ref="B217:C226" si="66">B189/(B133+B49)</f>
        <v>0.23819898329702249</v>
      </c>
      <c r="C217" s="381">
        <f t="shared" si="66"/>
        <v>0.23989348825950133</v>
      </c>
      <c r="D217" s="381">
        <f t="shared" si="57"/>
        <v>-1.6945049624788322E-3</v>
      </c>
      <c r="E217" s="381">
        <f t="shared" si="58"/>
        <v>0.99293642785065583</v>
      </c>
      <c r="F217" s="479">
        <f t="shared" ref="F217:G226" si="67">F189/(F133+F49)</f>
        <v>0.32862547288776794</v>
      </c>
      <c r="G217" s="272">
        <f t="shared" si="67"/>
        <v>0.32805031446540878</v>
      </c>
      <c r="H217" s="273">
        <f t="shared" si="60"/>
        <v>5.751584223591677E-4</v>
      </c>
      <c r="I217" s="434">
        <f t="shared" si="61"/>
        <v>-9.0426489590745451E-2</v>
      </c>
      <c r="J217" s="7">
        <f t="shared" si="62"/>
        <v>0.7248342047372941</v>
      </c>
      <c r="K217" s="445">
        <f t="shared" ref="K217:K226" si="68">K189/(K133+K49)</f>
        <v>0.37656576200417535</v>
      </c>
      <c r="L217" s="438">
        <f t="shared" si="64"/>
        <v>-0.13836677870715286</v>
      </c>
      <c r="M217" s="394">
        <f t="shared" si="65"/>
        <v>0.63255613582410963</v>
      </c>
    </row>
    <row r="218" spans="1:14" ht="18" customHeight="1">
      <c r="A218" s="3" t="s">
        <v>28</v>
      </c>
      <c r="B218" s="479">
        <f t="shared" si="66"/>
        <v>0.32029713786322922</v>
      </c>
      <c r="C218" s="381">
        <f t="shared" si="66"/>
        <v>0.32029713786322922</v>
      </c>
      <c r="D218" s="381">
        <f t="shared" si="57"/>
        <v>0</v>
      </c>
      <c r="E218" s="381">
        <f t="shared" si="58"/>
        <v>1</v>
      </c>
      <c r="F218" s="479">
        <f t="shared" si="67"/>
        <v>0.30830564784053155</v>
      </c>
      <c r="G218" s="272">
        <f t="shared" si="67"/>
        <v>0.30830564784053155</v>
      </c>
      <c r="H218" s="273">
        <f t="shared" si="60"/>
        <v>0</v>
      </c>
      <c r="I218" s="434">
        <f t="shared" si="61"/>
        <v>1.1991490022697671E-2</v>
      </c>
      <c r="J218" s="7">
        <f t="shared" si="62"/>
        <v>1.0388948113882759</v>
      </c>
      <c r="K218" s="445">
        <f t="shared" si="68"/>
        <v>0.37480279468109079</v>
      </c>
      <c r="L218" s="438">
        <f t="shared" si="64"/>
        <v>-5.450565681786157E-2</v>
      </c>
      <c r="M218" s="394">
        <f t="shared" si="65"/>
        <v>0.85457510565192318</v>
      </c>
    </row>
    <row r="219" spans="1:14" ht="18" customHeight="1">
      <c r="A219" s="3" t="s">
        <v>29</v>
      </c>
      <c r="B219" s="479">
        <f t="shared" si="66"/>
        <v>0.18346456692913385</v>
      </c>
      <c r="C219" s="381">
        <f t="shared" si="66"/>
        <v>0.18346456692913385</v>
      </c>
      <c r="D219" s="381">
        <f t="shared" si="57"/>
        <v>0</v>
      </c>
      <c r="E219" s="381">
        <f t="shared" si="58"/>
        <v>1</v>
      </c>
      <c r="F219" s="479">
        <f t="shared" si="67"/>
        <v>0.17250996015936254</v>
      </c>
      <c r="G219" s="272">
        <f t="shared" si="67"/>
        <v>0.17250996015936254</v>
      </c>
      <c r="H219" s="273">
        <f t="shared" si="60"/>
        <v>0</v>
      </c>
      <c r="I219" s="434">
        <f t="shared" si="61"/>
        <v>1.0954606769771308E-2</v>
      </c>
      <c r="J219" s="7">
        <f t="shared" si="62"/>
        <v>1.063501300212762</v>
      </c>
      <c r="K219" s="445">
        <f t="shared" si="68"/>
        <v>0.1532</v>
      </c>
      <c r="L219" s="438">
        <f t="shared" si="64"/>
        <v>3.0264566929133846E-2</v>
      </c>
      <c r="M219" s="394">
        <f t="shared" si="65"/>
        <v>1.1975493924878189</v>
      </c>
    </row>
    <row r="220" spans="1:14" ht="18" customHeight="1">
      <c r="A220" s="94" t="s">
        <v>30</v>
      </c>
      <c r="B220" s="479">
        <f t="shared" si="66"/>
        <v>0.24399842581660763</v>
      </c>
      <c r="C220" s="381">
        <f t="shared" si="66"/>
        <v>0.27857435477263415</v>
      </c>
      <c r="D220" s="381">
        <f t="shared" si="57"/>
        <v>-3.4575928956026514E-2</v>
      </c>
      <c r="E220" s="381">
        <f t="shared" si="58"/>
        <v>0.87588258443873424</v>
      </c>
      <c r="F220" s="479">
        <f t="shared" si="67"/>
        <v>0.21177802944507365</v>
      </c>
      <c r="G220" s="272">
        <f t="shared" si="67"/>
        <v>0.23747108712413265</v>
      </c>
      <c r="H220" s="273">
        <f t="shared" si="60"/>
        <v>-2.5693057679058995E-2</v>
      </c>
      <c r="I220" s="434">
        <f t="shared" si="61"/>
        <v>3.2220396371533983E-2</v>
      </c>
      <c r="J220" s="24">
        <f t="shared" si="62"/>
        <v>1.1521422994441952</v>
      </c>
      <c r="K220" s="445">
        <f t="shared" si="68"/>
        <v>0.22303394929093256</v>
      </c>
      <c r="L220" s="438">
        <f t="shared" si="64"/>
        <v>2.0964476525675069E-2</v>
      </c>
      <c r="M220" s="394">
        <f t="shared" si="65"/>
        <v>1.0939967955207051</v>
      </c>
    </row>
    <row r="221" spans="1:14" ht="18" customHeight="1">
      <c r="A221" s="34" t="s">
        <v>31</v>
      </c>
      <c r="B221" s="480">
        <f t="shared" si="66"/>
        <v>0.10626865671641791</v>
      </c>
      <c r="C221" s="697">
        <f t="shared" si="66"/>
        <v>0.10626865671641791</v>
      </c>
      <c r="D221" s="384">
        <f t="shared" si="57"/>
        <v>0</v>
      </c>
      <c r="E221" s="384">
        <f t="shared" si="58"/>
        <v>1</v>
      </c>
      <c r="F221" s="480">
        <f t="shared" si="67"/>
        <v>0.10036870135190497</v>
      </c>
      <c r="G221" s="274">
        <f t="shared" si="67"/>
        <v>0.10036870135190497</v>
      </c>
      <c r="H221" s="267">
        <f t="shared" si="60"/>
        <v>0</v>
      </c>
      <c r="I221" s="435">
        <f t="shared" si="61"/>
        <v>5.899955364512946E-3</v>
      </c>
      <c r="J221" s="22">
        <f t="shared" si="62"/>
        <v>1.0587828205909229</v>
      </c>
      <c r="K221" s="446">
        <f t="shared" si="68"/>
        <v>0.16213202497769849</v>
      </c>
      <c r="L221" s="439">
        <f t="shared" si="64"/>
        <v>-5.5863368261280577E-2</v>
      </c>
      <c r="M221" s="396">
        <f t="shared" si="65"/>
        <v>0.65544519493317455</v>
      </c>
    </row>
    <row r="222" spans="1:14" ht="18" customHeight="1">
      <c r="A222" s="98" t="s">
        <v>32</v>
      </c>
      <c r="B222" s="441">
        <f t="shared" si="66"/>
        <v>0.18531296205027106</v>
      </c>
      <c r="C222" s="381">
        <f t="shared" si="66"/>
        <v>0.19259101855786939</v>
      </c>
      <c r="D222" s="375">
        <f t="shared" si="57"/>
        <v>-7.2780565075983294E-3</v>
      </c>
      <c r="E222" s="375">
        <f t="shared" si="58"/>
        <v>0.96220978235591281</v>
      </c>
      <c r="F222" s="441">
        <f t="shared" si="67"/>
        <v>0.15813918645591429</v>
      </c>
      <c r="G222" s="270">
        <f t="shared" si="67"/>
        <v>0.15821789591913138</v>
      </c>
      <c r="H222" s="271">
        <f t="shared" si="60"/>
        <v>-7.870946321708594E-5</v>
      </c>
      <c r="I222" s="312">
        <f t="shared" si="61"/>
        <v>2.7173775594356769E-2</v>
      </c>
      <c r="J222" s="106">
        <f t="shared" si="62"/>
        <v>1.1718345478015484</v>
      </c>
      <c r="K222" s="443">
        <f t="shared" si="68"/>
        <v>0.12973851152715457</v>
      </c>
      <c r="L222" s="436">
        <f t="shared" si="64"/>
        <v>5.5574450523116492E-2</v>
      </c>
      <c r="M222" s="391">
        <f t="shared" si="65"/>
        <v>1.4283573926426976</v>
      </c>
      <c r="N222" s="98"/>
    </row>
    <row r="223" spans="1:14" ht="18" customHeight="1">
      <c r="A223" s="3" t="s">
        <v>33</v>
      </c>
      <c r="B223" s="479">
        <f t="shared" si="66"/>
        <v>0.21716129032258064</v>
      </c>
      <c r="C223" s="381">
        <f t="shared" si="66"/>
        <v>0.22506493506493505</v>
      </c>
      <c r="D223" s="381">
        <f t="shared" si="57"/>
        <v>-7.9036447423544154E-3</v>
      </c>
      <c r="E223" s="381">
        <f t="shared" si="58"/>
        <v>0.96488282486086041</v>
      </c>
      <c r="F223" s="479">
        <f t="shared" si="67"/>
        <v>0.15971095708597552</v>
      </c>
      <c r="G223" s="272">
        <f t="shared" si="67"/>
        <v>0.15971095708597552</v>
      </c>
      <c r="H223" s="273">
        <f t="shared" si="60"/>
        <v>0</v>
      </c>
      <c r="I223" s="434">
        <f t="shared" si="61"/>
        <v>5.7450333236605117E-2</v>
      </c>
      <c r="J223" s="7">
        <f t="shared" si="62"/>
        <v>1.3597144133678849</v>
      </c>
      <c r="K223" s="445">
        <f t="shared" si="68"/>
        <v>8.9702590342181004E-2</v>
      </c>
      <c r="L223" s="438">
        <f t="shared" si="64"/>
        <v>0.12745869998039963</v>
      </c>
      <c r="M223" s="394">
        <f t="shared" si="65"/>
        <v>2.4209032258064513</v>
      </c>
    </row>
    <row r="224" spans="1:14" ht="18" customHeight="1">
      <c r="A224" s="3" t="s">
        <v>34</v>
      </c>
      <c r="B224" s="479">
        <f t="shared" si="66"/>
        <v>0.20902777777777776</v>
      </c>
      <c r="C224" s="381">
        <f t="shared" si="66"/>
        <v>0.20902777777777776</v>
      </c>
      <c r="D224" s="381">
        <f t="shared" si="57"/>
        <v>0</v>
      </c>
      <c r="E224" s="381">
        <f t="shared" si="58"/>
        <v>1</v>
      </c>
      <c r="F224" s="479">
        <f t="shared" si="67"/>
        <v>0.23496503496503496</v>
      </c>
      <c r="G224" s="272">
        <f t="shared" si="67"/>
        <v>0.23496503496503496</v>
      </c>
      <c r="H224" s="273">
        <f t="shared" si="60"/>
        <v>0</v>
      </c>
      <c r="I224" s="434">
        <f t="shared" si="61"/>
        <v>-2.5937257187257201E-2</v>
      </c>
      <c r="J224" s="7">
        <f t="shared" si="62"/>
        <v>0.88961226851851849</v>
      </c>
      <c r="K224" s="445">
        <f t="shared" si="68"/>
        <v>0.1793103448275862</v>
      </c>
      <c r="L224" s="438">
        <f t="shared" si="64"/>
        <v>2.9717432950191552E-2</v>
      </c>
      <c r="M224" s="394">
        <f t="shared" si="65"/>
        <v>1.1657318376068375</v>
      </c>
    </row>
    <row r="225" spans="1:14" ht="18" customHeight="1">
      <c r="A225" s="94" t="s">
        <v>35</v>
      </c>
      <c r="B225" s="479">
        <f t="shared" si="66"/>
        <v>5.6343283582089551E-2</v>
      </c>
      <c r="C225" s="381">
        <f t="shared" si="66"/>
        <v>6.8301886792452832E-2</v>
      </c>
      <c r="D225" s="381">
        <f t="shared" si="57"/>
        <v>-1.1958603210363281E-2</v>
      </c>
      <c r="E225" s="381">
        <f t="shared" si="58"/>
        <v>0.82491547785932218</v>
      </c>
      <c r="F225" s="479">
        <f t="shared" si="67"/>
        <v>6.2653995072157687E-2</v>
      </c>
      <c r="G225" s="272">
        <f t="shared" si="67"/>
        <v>6.2653995072157687E-2</v>
      </c>
      <c r="H225" s="273">
        <f t="shared" si="60"/>
        <v>0</v>
      </c>
      <c r="I225" s="434">
        <f t="shared" si="61"/>
        <v>-6.3107114900681355E-3</v>
      </c>
      <c r="J225" s="24">
        <f t="shared" si="62"/>
        <v>0.89927679020627205</v>
      </c>
      <c r="K225" s="445">
        <f t="shared" si="68"/>
        <v>0.11306108673641581</v>
      </c>
      <c r="L225" s="438">
        <f t="shared" si="64"/>
        <v>-5.6717803154326257E-2</v>
      </c>
      <c r="M225" s="394">
        <f t="shared" si="65"/>
        <v>0.49834372911561586</v>
      </c>
      <c r="N225" s="82"/>
    </row>
    <row r="226" spans="1:14" ht="18" customHeight="1">
      <c r="A226" s="597" t="s">
        <v>96</v>
      </c>
      <c r="B226" s="598">
        <f t="shared" si="66"/>
        <v>0.21303043291898857</v>
      </c>
      <c r="C226" s="599">
        <f t="shared" si="66"/>
        <v>0.21649484536082486</v>
      </c>
      <c r="D226" s="600">
        <f t="shared" si="57"/>
        <v>-3.4644124418362898E-3</v>
      </c>
      <c r="E226" s="600">
        <f t="shared" si="58"/>
        <v>0.98399771395913715</v>
      </c>
      <c r="F226" s="598">
        <f t="shared" si="67"/>
        <v>0.22377013495864173</v>
      </c>
      <c r="G226" s="601">
        <f t="shared" si="67"/>
        <v>0.22405557967867998</v>
      </c>
      <c r="H226" s="602">
        <f t="shared" si="60"/>
        <v>-2.8544472003824706E-4</v>
      </c>
      <c r="I226" s="601">
        <f t="shared" si="61"/>
        <v>-1.073970203965316E-2</v>
      </c>
      <c r="J226" s="602">
        <f t="shared" si="62"/>
        <v>0.95200565061267839</v>
      </c>
      <c r="K226" s="598">
        <f t="shared" si="68"/>
        <v>0.23063302346170875</v>
      </c>
      <c r="L226" s="603">
        <f>B226-K226</f>
        <v>-1.7602590542720176E-2</v>
      </c>
      <c r="M226" s="604">
        <f t="shared" si="65"/>
        <v>0.92367705943185241</v>
      </c>
      <c r="N226" s="605"/>
    </row>
    <row r="227" spans="1:14" ht="18" customHeight="1">
      <c r="A227" s="844" t="s">
        <v>164</v>
      </c>
      <c r="B227" s="845">
        <f>B199/(B120-B130-B137)</f>
        <v>0.24707291112293775</v>
      </c>
      <c r="C227" s="300">
        <f t="shared" ref="C227:M227" si="69">C199/(C120-C130-C137)</f>
        <v>0.24037782654326875</v>
      </c>
      <c r="D227" s="300">
        <f t="shared" si="69"/>
        <v>0.1884057971014656</v>
      </c>
      <c r="E227" s="300">
        <f t="shared" si="69"/>
        <v>1.0034091875421991</v>
      </c>
      <c r="F227" s="300">
        <f t="shared" si="69"/>
        <v>0.25659225338675828</v>
      </c>
      <c r="G227" s="300">
        <f t="shared" si="69"/>
        <v>0.25831568099845431</v>
      </c>
      <c r="H227" s="300">
        <f t="shared" si="69"/>
        <v>-3.1111111111100236</v>
      </c>
      <c r="I227" s="300">
        <f t="shared" si="69"/>
        <v>-2.2227722772277421</v>
      </c>
      <c r="J227" s="300">
        <f t="shared" si="69"/>
        <v>1.1826289025832963</v>
      </c>
      <c r="K227" s="300">
        <f t="shared" si="69"/>
        <v>0.25411423986850085</v>
      </c>
      <c r="L227" s="300">
        <f t="shared" si="69"/>
        <v>8.6149768058332819E-3</v>
      </c>
      <c r="M227" s="300">
        <f t="shared" si="69"/>
        <v>0.83704277677254646</v>
      </c>
    </row>
    <row r="228" spans="1:14" ht="18" customHeight="1"/>
    <row r="229" spans="1:14" ht="18" customHeight="1"/>
    <row r="230" spans="1:14" ht="18" customHeight="1"/>
    <row r="231" spans="1:14" ht="18" customHeight="1"/>
  </sheetData>
  <pageMargins left="0.7" right="0.7" top="0.75" bottom="0.75" header="0.3" footer="0.3"/>
  <pageSetup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zoomScale="92" zoomScaleNormal="92" workbookViewId="0">
      <selection activeCell="B183" sqref="B183"/>
    </sheetView>
  </sheetViews>
  <sheetFormatPr defaultRowHeight="13.2"/>
  <cols>
    <col min="1" max="1" width="35.6640625" customWidth="1"/>
    <col min="2" max="13" width="15.6640625" customWidth="1"/>
  </cols>
  <sheetData>
    <row r="1" spans="1:13" ht="21">
      <c r="A1" s="4" t="s">
        <v>245</v>
      </c>
      <c r="K1" s="123"/>
    </row>
    <row r="2" spans="1:13">
      <c r="K2" s="123"/>
    </row>
    <row r="3" spans="1:13" ht="15.6">
      <c r="A3" s="2" t="s">
        <v>246</v>
      </c>
      <c r="K3" s="123"/>
    </row>
    <row r="4" spans="1:1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s="189" customFormat="1" ht="60" customHeight="1">
      <c r="A5" s="473" t="s">
        <v>116</v>
      </c>
      <c r="B5" s="328" t="s">
        <v>391</v>
      </c>
      <c r="C5" s="368" t="s">
        <v>407</v>
      </c>
      <c r="D5" s="369" t="s">
        <v>408</v>
      </c>
      <c r="E5" s="370" t="s">
        <v>409</v>
      </c>
      <c r="F5" s="328" t="s">
        <v>392</v>
      </c>
      <c r="G5" s="116" t="s">
        <v>410</v>
      </c>
      <c r="H5" s="504" t="s">
        <v>411</v>
      </c>
      <c r="I5" s="496" t="s">
        <v>247</v>
      </c>
      <c r="J5" s="117" t="s">
        <v>207</v>
      </c>
      <c r="K5" s="330" t="s">
        <v>125</v>
      </c>
      <c r="L5" s="422" t="s">
        <v>208</v>
      </c>
      <c r="M5" s="397" t="s">
        <v>209</v>
      </c>
    </row>
    <row r="6" spans="1:13" ht="18" customHeight="1">
      <c r="A6" s="474"/>
      <c r="B6" s="329" t="s">
        <v>16</v>
      </c>
      <c r="C6" s="20" t="s">
        <v>16</v>
      </c>
      <c r="D6" s="371" t="s">
        <v>16</v>
      </c>
      <c r="E6" s="372" t="s">
        <v>1</v>
      </c>
      <c r="F6" s="329" t="s">
        <v>16</v>
      </c>
      <c r="G6" s="27" t="s">
        <v>16</v>
      </c>
      <c r="H6" s="505" t="s">
        <v>16</v>
      </c>
      <c r="I6" s="6" t="s">
        <v>16</v>
      </c>
      <c r="J6" s="6" t="s">
        <v>1</v>
      </c>
      <c r="K6" s="332" t="s">
        <v>16</v>
      </c>
      <c r="L6" s="387" t="s">
        <v>16</v>
      </c>
      <c r="M6" s="398" t="s">
        <v>1</v>
      </c>
    </row>
    <row r="7" spans="1:13" ht="15" customHeight="1">
      <c r="A7" s="475" t="s">
        <v>17</v>
      </c>
      <c r="B7" s="104">
        <v>1044.75</v>
      </c>
      <c r="C7" s="698">
        <v>1043.9000000000001</v>
      </c>
      <c r="D7" s="453">
        <f>B7-C7</f>
        <v>0.84999999999990905</v>
      </c>
      <c r="E7" s="454">
        <f>B7/C7</f>
        <v>1.0008142542389118</v>
      </c>
      <c r="F7" s="278">
        <v>1075.55</v>
      </c>
      <c r="G7" s="699">
        <v>1074.76</v>
      </c>
      <c r="H7" s="506">
        <f>F7-G7</f>
        <v>0.78999999999996362</v>
      </c>
      <c r="I7" s="281">
        <f>B7-F7</f>
        <v>-30.799999999999955</v>
      </c>
      <c r="J7" s="290">
        <f>B7/F7</f>
        <v>0.97136348844777098</v>
      </c>
      <c r="K7" s="104">
        <v>973.45</v>
      </c>
      <c r="L7" s="501">
        <f>B7-K7</f>
        <v>71.299999999999955</v>
      </c>
      <c r="M7" s="389">
        <f>B7/K7</f>
        <v>1.0732446453336073</v>
      </c>
    </row>
    <row r="8" spans="1:13" ht="15" customHeight="1">
      <c r="A8" s="475" t="s">
        <v>18</v>
      </c>
      <c r="B8" s="109">
        <v>370.29</v>
      </c>
      <c r="C8" s="700">
        <v>370.29</v>
      </c>
      <c r="D8" s="374">
        <f t="shared" ref="D8:D26" si="0">B8-C8</f>
        <v>0</v>
      </c>
      <c r="E8" s="375">
        <f t="shared" ref="E8:E26" si="1">B8/C8</f>
        <v>1</v>
      </c>
      <c r="F8" s="280">
        <v>384.78</v>
      </c>
      <c r="G8" s="701">
        <v>384.78</v>
      </c>
      <c r="H8" s="507">
        <f t="shared" ref="H8:H26" si="2">F8-G8</f>
        <v>0</v>
      </c>
      <c r="I8" s="251">
        <f t="shared" ref="I8:I26" si="3">B8-F8</f>
        <v>-14.489999999999952</v>
      </c>
      <c r="J8" s="291">
        <f t="shared" ref="J8:J26" si="4">B8/F8</f>
        <v>0.9623421175736786</v>
      </c>
      <c r="K8" s="109">
        <v>345.51</v>
      </c>
      <c r="L8" s="423">
        <f t="shared" ref="L8:L26" si="5">B8-K8</f>
        <v>24.78000000000003</v>
      </c>
      <c r="M8" s="391">
        <f t="shared" ref="M8:M26" si="6">B8/K8</f>
        <v>1.0717200659894071</v>
      </c>
    </row>
    <row r="9" spans="1:13" ht="15" customHeight="1">
      <c r="A9" s="476" t="s">
        <v>19</v>
      </c>
      <c r="B9" s="360">
        <v>674.47</v>
      </c>
      <c r="C9" s="702">
        <v>673.61</v>
      </c>
      <c r="D9" s="377">
        <f t="shared" si="0"/>
        <v>0.86000000000001364</v>
      </c>
      <c r="E9" s="378">
        <f t="shared" si="1"/>
        <v>1.0012767031368299</v>
      </c>
      <c r="F9" s="487">
        <v>690.77</v>
      </c>
      <c r="G9" s="703">
        <v>689.98</v>
      </c>
      <c r="H9" s="516">
        <f t="shared" si="2"/>
        <v>0.78999999999996362</v>
      </c>
      <c r="I9" s="362">
        <f t="shared" si="3"/>
        <v>-16.299999999999955</v>
      </c>
      <c r="J9" s="448">
        <f t="shared" si="4"/>
        <v>0.97640314431721131</v>
      </c>
      <c r="K9" s="360">
        <v>627.95000000000005</v>
      </c>
      <c r="L9" s="409">
        <f t="shared" si="5"/>
        <v>46.519999999999982</v>
      </c>
      <c r="M9" s="393">
        <f t="shared" si="6"/>
        <v>1.0740823313958117</v>
      </c>
    </row>
    <row r="10" spans="1:13" ht="15" customHeight="1">
      <c r="A10" s="475" t="s">
        <v>20</v>
      </c>
      <c r="B10" s="109">
        <v>149.5</v>
      </c>
      <c r="C10" s="700">
        <v>149.5</v>
      </c>
      <c r="D10" s="374">
        <f t="shared" si="0"/>
        <v>0</v>
      </c>
      <c r="E10" s="375">
        <f t="shared" si="1"/>
        <v>1</v>
      </c>
      <c r="F10" s="280">
        <v>156.97999999999999</v>
      </c>
      <c r="G10" s="701">
        <v>156.97999999999999</v>
      </c>
      <c r="H10" s="507">
        <f t="shared" si="2"/>
        <v>0</v>
      </c>
      <c r="I10" s="251">
        <f t="shared" si="3"/>
        <v>-7.4799999999999898</v>
      </c>
      <c r="J10" s="291">
        <f t="shared" si="4"/>
        <v>0.95235061791311004</v>
      </c>
      <c r="K10" s="109">
        <v>104.71</v>
      </c>
      <c r="L10" s="423">
        <f t="shared" si="5"/>
        <v>44.790000000000006</v>
      </c>
      <c r="M10" s="391">
        <f t="shared" si="6"/>
        <v>1.427752841180403</v>
      </c>
    </row>
    <row r="11" spans="1:13" s="3" customFormat="1" ht="15" customHeight="1">
      <c r="A11" s="477" t="s">
        <v>21</v>
      </c>
      <c r="B11" s="95">
        <v>42</v>
      </c>
      <c r="C11" s="704">
        <v>42</v>
      </c>
      <c r="D11" s="380">
        <f t="shared" si="0"/>
        <v>0</v>
      </c>
      <c r="E11" s="381">
        <f t="shared" si="1"/>
        <v>1</v>
      </c>
      <c r="F11" s="283">
        <v>41</v>
      </c>
      <c r="G11" s="705">
        <v>41</v>
      </c>
      <c r="H11" s="508">
        <f t="shared" si="2"/>
        <v>0</v>
      </c>
      <c r="I11" s="192">
        <f t="shared" si="3"/>
        <v>1</v>
      </c>
      <c r="J11" s="294">
        <f t="shared" si="4"/>
        <v>1.024390243902439</v>
      </c>
      <c r="K11" s="95">
        <v>29.5</v>
      </c>
      <c r="L11" s="502">
        <f t="shared" si="5"/>
        <v>12.5</v>
      </c>
      <c r="M11" s="450">
        <f t="shared" si="6"/>
        <v>1.423728813559322</v>
      </c>
    </row>
    <row r="12" spans="1:13" s="3" customFormat="1" ht="15" customHeight="1">
      <c r="A12" s="477" t="s">
        <v>25</v>
      </c>
      <c r="B12" s="95">
        <v>95</v>
      </c>
      <c r="C12" s="704">
        <v>95</v>
      </c>
      <c r="D12" s="380">
        <f t="shared" si="0"/>
        <v>0</v>
      </c>
      <c r="E12" s="381">
        <f t="shared" si="1"/>
        <v>1</v>
      </c>
      <c r="F12" s="283">
        <v>98.5</v>
      </c>
      <c r="G12" s="705">
        <v>98.5</v>
      </c>
      <c r="H12" s="508">
        <f t="shared" si="2"/>
        <v>0</v>
      </c>
      <c r="I12" s="192">
        <f t="shared" si="3"/>
        <v>-3.5</v>
      </c>
      <c r="J12" s="294">
        <f t="shared" si="4"/>
        <v>0.96446700507614214</v>
      </c>
      <c r="K12" s="95">
        <v>67</v>
      </c>
      <c r="L12" s="502">
        <f t="shared" si="5"/>
        <v>28</v>
      </c>
      <c r="M12" s="450">
        <f t="shared" si="6"/>
        <v>1.4179104477611941</v>
      </c>
    </row>
    <row r="13" spans="1:13" s="3" customFormat="1" ht="15" customHeight="1">
      <c r="A13" s="346" t="s">
        <v>49</v>
      </c>
      <c r="B13" s="78">
        <v>12.5</v>
      </c>
      <c r="C13" s="706">
        <v>12.5</v>
      </c>
      <c r="D13" s="383">
        <f t="shared" si="0"/>
        <v>0</v>
      </c>
      <c r="E13" s="384">
        <f t="shared" si="1"/>
        <v>1</v>
      </c>
      <c r="F13" s="287">
        <v>17.48</v>
      </c>
      <c r="G13" s="707">
        <v>17.48</v>
      </c>
      <c r="H13" s="509">
        <f t="shared" si="2"/>
        <v>0</v>
      </c>
      <c r="I13" s="196">
        <f t="shared" si="3"/>
        <v>-4.9800000000000004</v>
      </c>
      <c r="J13" s="295">
        <f t="shared" si="4"/>
        <v>0.71510297482837526</v>
      </c>
      <c r="K13" s="78">
        <v>8.2100000000000009</v>
      </c>
      <c r="L13" s="503">
        <f t="shared" si="5"/>
        <v>4.2899999999999991</v>
      </c>
      <c r="M13" s="451">
        <f t="shared" si="6"/>
        <v>1.5225334957369061</v>
      </c>
    </row>
    <row r="14" spans="1:13" ht="15" customHeight="1">
      <c r="A14" s="475" t="s">
        <v>24</v>
      </c>
      <c r="B14" s="109">
        <v>122.41</v>
      </c>
      <c r="C14" s="700">
        <v>121.9</v>
      </c>
      <c r="D14" s="374">
        <f t="shared" si="0"/>
        <v>0.50999999999999091</v>
      </c>
      <c r="E14" s="375">
        <f t="shared" si="1"/>
        <v>1.0041837571780148</v>
      </c>
      <c r="F14" s="280">
        <v>124.47</v>
      </c>
      <c r="G14" s="701">
        <v>124.12</v>
      </c>
      <c r="H14" s="507">
        <f t="shared" si="2"/>
        <v>0.34999999999999432</v>
      </c>
      <c r="I14" s="251">
        <f t="shared" si="3"/>
        <v>-2.0600000000000023</v>
      </c>
      <c r="J14" s="291">
        <f t="shared" si="4"/>
        <v>0.98344982726761465</v>
      </c>
      <c r="K14" s="109">
        <v>118.33</v>
      </c>
      <c r="L14" s="423">
        <f t="shared" si="5"/>
        <v>4.0799999999999983</v>
      </c>
      <c r="M14" s="391">
        <f t="shared" si="6"/>
        <v>1.0344798445026619</v>
      </c>
    </row>
    <row r="15" spans="1:13" s="3" customFormat="1" ht="15" customHeight="1">
      <c r="A15" s="477" t="s">
        <v>50</v>
      </c>
      <c r="B15" s="95">
        <v>6</v>
      </c>
      <c r="C15" s="704">
        <v>6</v>
      </c>
      <c r="D15" s="380">
        <f t="shared" si="0"/>
        <v>0</v>
      </c>
      <c r="E15" s="381">
        <f t="shared" si="1"/>
        <v>1</v>
      </c>
      <c r="F15" s="283">
        <v>6</v>
      </c>
      <c r="G15" s="705">
        <v>6</v>
      </c>
      <c r="H15" s="508">
        <f t="shared" si="2"/>
        <v>0</v>
      </c>
      <c r="I15" s="192">
        <f t="shared" si="3"/>
        <v>0</v>
      </c>
      <c r="J15" s="294">
        <f t="shared" si="4"/>
        <v>1</v>
      </c>
      <c r="K15" s="95">
        <v>6</v>
      </c>
      <c r="L15" s="502">
        <f t="shared" si="5"/>
        <v>0</v>
      </c>
      <c r="M15" s="450">
        <f t="shared" si="6"/>
        <v>1</v>
      </c>
    </row>
    <row r="16" spans="1:13" s="98" customFormat="1" ht="15" customHeight="1">
      <c r="A16" s="475" t="s">
        <v>55</v>
      </c>
      <c r="B16" s="109">
        <v>60.09</v>
      </c>
      <c r="C16" s="700">
        <v>59.39</v>
      </c>
      <c r="D16" s="374">
        <f t="shared" si="0"/>
        <v>0.70000000000000284</v>
      </c>
      <c r="E16" s="375">
        <f t="shared" si="1"/>
        <v>1.0117864960431049</v>
      </c>
      <c r="F16" s="280">
        <v>61.45</v>
      </c>
      <c r="G16" s="701">
        <v>61.1</v>
      </c>
      <c r="H16" s="507">
        <f t="shared" si="2"/>
        <v>0.35000000000000142</v>
      </c>
      <c r="I16" s="251">
        <f t="shared" si="3"/>
        <v>-1.3599999999999994</v>
      </c>
      <c r="J16" s="291">
        <f t="shared" si="4"/>
        <v>0.9778681855166802</v>
      </c>
      <c r="K16" s="109">
        <v>58.75</v>
      </c>
      <c r="L16" s="423">
        <f t="shared" si="5"/>
        <v>1.3400000000000034</v>
      </c>
      <c r="M16" s="391">
        <f t="shared" si="6"/>
        <v>1.022808510638298</v>
      </c>
    </row>
    <row r="17" spans="1:14" s="3" customFormat="1" ht="15" customHeight="1">
      <c r="A17" s="477" t="s">
        <v>36</v>
      </c>
      <c r="B17" s="95">
        <v>0</v>
      </c>
      <c r="C17" s="704">
        <v>0</v>
      </c>
      <c r="D17" s="380">
        <f t="shared" si="0"/>
        <v>0</v>
      </c>
      <c r="E17" s="381" t="e">
        <f t="shared" si="1"/>
        <v>#DIV/0!</v>
      </c>
      <c r="F17" s="283">
        <v>0</v>
      </c>
      <c r="G17" s="705">
        <v>0</v>
      </c>
      <c r="H17" s="508">
        <f t="shared" si="2"/>
        <v>0</v>
      </c>
      <c r="I17" s="192">
        <f t="shared" si="3"/>
        <v>0</v>
      </c>
      <c r="J17" s="294" t="e">
        <f t="shared" si="4"/>
        <v>#DIV/0!</v>
      </c>
      <c r="K17" s="95">
        <v>0</v>
      </c>
      <c r="L17" s="502">
        <f t="shared" si="5"/>
        <v>0</v>
      </c>
      <c r="M17" s="450" t="e">
        <f t="shared" si="6"/>
        <v>#DIV/0!</v>
      </c>
    </row>
    <row r="18" spans="1:14" s="3" customFormat="1" ht="15" customHeight="1">
      <c r="A18" s="477" t="s">
        <v>37</v>
      </c>
      <c r="B18" s="95">
        <v>26.2</v>
      </c>
      <c r="C18" s="704">
        <v>26.2</v>
      </c>
      <c r="D18" s="380">
        <f t="shared" si="0"/>
        <v>0</v>
      </c>
      <c r="E18" s="381">
        <f t="shared" si="1"/>
        <v>1</v>
      </c>
      <c r="F18" s="283">
        <v>27.57</v>
      </c>
      <c r="G18" s="705">
        <v>27.57</v>
      </c>
      <c r="H18" s="508">
        <f t="shared" si="2"/>
        <v>0</v>
      </c>
      <c r="I18" s="192">
        <f t="shared" si="3"/>
        <v>-1.370000000000001</v>
      </c>
      <c r="J18" s="294">
        <f t="shared" si="4"/>
        <v>0.95030830612985129</v>
      </c>
      <c r="K18" s="95">
        <v>25.97</v>
      </c>
      <c r="L18" s="502">
        <f t="shared" si="5"/>
        <v>0.23000000000000043</v>
      </c>
      <c r="M18" s="450">
        <f t="shared" si="6"/>
        <v>1.0088563727377744</v>
      </c>
    </row>
    <row r="19" spans="1:14" s="94" customFormat="1" ht="15" customHeight="1">
      <c r="A19" s="477" t="s">
        <v>30</v>
      </c>
      <c r="B19" s="95">
        <v>29.96</v>
      </c>
      <c r="C19" s="704">
        <v>29.96</v>
      </c>
      <c r="D19" s="380">
        <f t="shared" si="0"/>
        <v>0</v>
      </c>
      <c r="E19" s="381">
        <f t="shared" si="1"/>
        <v>1</v>
      </c>
      <c r="F19" s="283">
        <v>29.3</v>
      </c>
      <c r="G19" s="705">
        <v>29.3</v>
      </c>
      <c r="H19" s="508">
        <f t="shared" si="2"/>
        <v>0</v>
      </c>
      <c r="I19" s="192">
        <f t="shared" si="3"/>
        <v>0.66000000000000014</v>
      </c>
      <c r="J19" s="294">
        <f t="shared" si="4"/>
        <v>1.0225255972696246</v>
      </c>
      <c r="K19" s="95">
        <v>27.46</v>
      </c>
      <c r="L19" s="502">
        <f t="shared" si="5"/>
        <v>2.5</v>
      </c>
      <c r="M19" s="450">
        <f t="shared" si="6"/>
        <v>1.0910415149308084</v>
      </c>
    </row>
    <row r="20" spans="1:14" s="94" customFormat="1" ht="15" customHeight="1">
      <c r="A20" s="477" t="s">
        <v>40</v>
      </c>
      <c r="B20" s="95">
        <v>0.08</v>
      </c>
      <c r="C20" s="704">
        <v>0.08</v>
      </c>
      <c r="D20" s="380">
        <f t="shared" si="0"/>
        <v>0</v>
      </c>
      <c r="E20" s="381">
        <f t="shared" si="1"/>
        <v>1</v>
      </c>
      <c r="F20" s="283">
        <v>0.08</v>
      </c>
      <c r="G20" s="705">
        <v>0.08</v>
      </c>
      <c r="H20" s="508">
        <f t="shared" si="2"/>
        <v>0</v>
      </c>
      <c r="I20" s="192">
        <f t="shared" si="3"/>
        <v>0</v>
      </c>
      <c r="J20" s="294">
        <f t="shared" si="4"/>
        <v>1</v>
      </c>
      <c r="K20" s="95">
        <v>0.08</v>
      </c>
      <c r="L20" s="502">
        <f t="shared" si="5"/>
        <v>0</v>
      </c>
      <c r="M20" s="450">
        <f t="shared" si="6"/>
        <v>1</v>
      </c>
    </row>
    <row r="21" spans="1:14" s="3" customFormat="1" ht="15" customHeight="1">
      <c r="A21" s="346" t="s">
        <v>23</v>
      </c>
      <c r="B21" s="78">
        <v>14.1</v>
      </c>
      <c r="C21" s="706">
        <v>14.1</v>
      </c>
      <c r="D21" s="383">
        <f t="shared" si="0"/>
        <v>0</v>
      </c>
      <c r="E21" s="384">
        <f t="shared" si="1"/>
        <v>1</v>
      </c>
      <c r="F21" s="287">
        <v>13.19</v>
      </c>
      <c r="G21" s="707">
        <v>13.2</v>
      </c>
      <c r="H21" s="509">
        <f t="shared" si="2"/>
        <v>-9.9999999999997868E-3</v>
      </c>
      <c r="I21" s="196">
        <f t="shared" si="3"/>
        <v>0.91000000000000014</v>
      </c>
      <c r="J21" s="295">
        <f t="shared" si="4"/>
        <v>1.068991660348749</v>
      </c>
      <c r="K21" s="78">
        <v>13.56</v>
      </c>
      <c r="L21" s="503">
        <f t="shared" si="5"/>
        <v>0.53999999999999915</v>
      </c>
      <c r="M21" s="451">
        <f t="shared" si="6"/>
        <v>1.0398230088495575</v>
      </c>
    </row>
    <row r="22" spans="1:14" s="98" customFormat="1" ht="15" customHeight="1">
      <c r="A22" s="475" t="s">
        <v>26</v>
      </c>
      <c r="B22" s="109">
        <v>215.89</v>
      </c>
      <c r="C22" s="700">
        <v>215</v>
      </c>
      <c r="D22" s="374">
        <f t="shared" si="0"/>
        <v>0.88999999999998636</v>
      </c>
      <c r="E22" s="375">
        <f t="shared" si="1"/>
        <v>1.0041395348837208</v>
      </c>
      <c r="F22" s="280">
        <v>219.55</v>
      </c>
      <c r="G22" s="701">
        <v>219.55</v>
      </c>
      <c r="H22" s="507">
        <f t="shared" si="2"/>
        <v>0</v>
      </c>
      <c r="I22" s="251">
        <f t="shared" si="3"/>
        <v>-3.660000000000025</v>
      </c>
      <c r="J22" s="291">
        <f t="shared" si="4"/>
        <v>0.98332953769073095</v>
      </c>
      <c r="K22" s="109">
        <v>224.63</v>
      </c>
      <c r="L22" s="423">
        <f t="shared" si="5"/>
        <v>-8.7400000000000091</v>
      </c>
      <c r="M22" s="391">
        <f t="shared" si="6"/>
        <v>0.96109157280861857</v>
      </c>
    </row>
    <row r="23" spans="1:14" s="98" customFormat="1" ht="15" customHeight="1">
      <c r="A23" s="570" t="s">
        <v>104</v>
      </c>
      <c r="B23" s="579">
        <f>B7-B22</f>
        <v>828.86</v>
      </c>
      <c r="C23" s="708">
        <v>828.90000000000009</v>
      </c>
      <c r="D23" s="580">
        <f t="shared" si="0"/>
        <v>-4.0000000000077307E-2</v>
      </c>
      <c r="E23" s="572">
        <f t="shared" si="1"/>
        <v>0.99995174327421876</v>
      </c>
      <c r="F23" s="581">
        <f>F7-F22</f>
        <v>856</v>
      </c>
      <c r="G23" s="709">
        <v>855.21</v>
      </c>
      <c r="H23" s="583">
        <f t="shared" si="2"/>
        <v>0.78999999999996362</v>
      </c>
      <c r="I23" s="584">
        <f t="shared" si="3"/>
        <v>-27.139999999999986</v>
      </c>
      <c r="J23" s="585">
        <f t="shared" si="4"/>
        <v>0.96829439252336447</v>
      </c>
      <c r="K23" s="579">
        <f>K7-K22</f>
        <v>748.82</v>
      </c>
      <c r="L23" s="586">
        <f t="shared" si="5"/>
        <v>80.039999999999964</v>
      </c>
      <c r="M23" s="577">
        <f t="shared" si="6"/>
        <v>1.1068881707219358</v>
      </c>
      <c r="N23" s="570"/>
    </row>
    <row r="24" spans="1:14" s="94" customFormat="1" ht="15" customHeight="1">
      <c r="A24" s="587" t="s">
        <v>105</v>
      </c>
      <c r="B24" s="571">
        <f>B22/B7</f>
        <v>0.20664273749700884</v>
      </c>
      <c r="C24" s="710">
        <v>0.20595842513650731</v>
      </c>
      <c r="D24" s="572">
        <f t="shared" si="0"/>
        <v>6.8431236050153776E-4</v>
      </c>
      <c r="E24" s="572">
        <f t="shared" si="1"/>
        <v>1.003322575223849</v>
      </c>
      <c r="F24" s="588">
        <f>F22/F7</f>
        <v>0.20412812049649018</v>
      </c>
      <c r="G24" s="711">
        <v>0.20427816442740707</v>
      </c>
      <c r="H24" s="585">
        <f t="shared" si="2"/>
        <v>-1.5004393091688772E-4</v>
      </c>
      <c r="I24" s="574">
        <f t="shared" si="3"/>
        <v>2.5146170005186652E-3</v>
      </c>
      <c r="J24" s="585">
        <f t="shared" si="4"/>
        <v>1.0123188171938413</v>
      </c>
      <c r="K24" s="571">
        <f>K22/K7</f>
        <v>0.23075658739534644</v>
      </c>
      <c r="L24" s="589">
        <f t="shared" si="5"/>
        <v>-2.4113849898337592E-2</v>
      </c>
      <c r="M24" s="577">
        <f t="shared" si="6"/>
        <v>0.89550092515008362</v>
      </c>
      <c r="N24" s="587"/>
    </row>
    <row r="25" spans="1:14" s="621" customFormat="1" ht="15" customHeight="1">
      <c r="A25" s="475" t="s">
        <v>32</v>
      </c>
      <c r="B25" s="109">
        <v>43.25</v>
      </c>
      <c r="C25" s="700">
        <v>44.25</v>
      </c>
      <c r="D25" s="374">
        <f t="shared" si="0"/>
        <v>-1</v>
      </c>
      <c r="E25" s="375">
        <f t="shared" si="1"/>
        <v>0.97740112994350281</v>
      </c>
      <c r="F25" s="280">
        <v>47.3</v>
      </c>
      <c r="G25" s="701">
        <v>47.3</v>
      </c>
      <c r="H25" s="507">
        <f t="shared" si="2"/>
        <v>0</v>
      </c>
      <c r="I25" s="251">
        <f t="shared" si="3"/>
        <v>-4.0499999999999972</v>
      </c>
      <c r="J25" s="291">
        <f t="shared" si="4"/>
        <v>0.91437632135306557</v>
      </c>
      <c r="K25" s="109">
        <v>39.869999999999997</v>
      </c>
      <c r="L25" s="423">
        <f t="shared" si="5"/>
        <v>3.3800000000000026</v>
      </c>
      <c r="M25" s="391">
        <f t="shared" si="6"/>
        <v>1.0847755204414347</v>
      </c>
      <c r="N25" s="98"/>
    </row>
    <row r="26" spans="1:14" ht="15" customHeight="1">
      <c r="A26" s="477" t="s">
        <v>35</v>
      </c>
      <c r="B26" s="95">
        <v>25</v>
      </c>
      <c r="C26" s="704">
        <v>25</v>
      </c>
      <c r="D26" s="380">
        <f t="shared" si="0"/>
        <v>0</v>
      </c>
      <c r="E26" s="381">
        <f t="shared" si="1"/>
        <v>1</v>
      </c>
      <c r="F26" s="283">
        <v>28</v>
      </c>
      <c r="G26" s="705">
        <v>28</v>
      </c>
      <c r="H26" s="508">
        <f t="shared" si="2"/>
        <v>0</v>
      </c>
      <c r="I26" s="192">
        <f t="shared" si="3"/>
        <v>-3</v>
      </c>
      <c r="J26" s="294">
        <f t="shared" si="4"/>
        <v>0.8928571428571429</v>
      </c>
      <c r="K26" s="95">
        <v>23.33</v>
      </c>
      <c r="L26" s="502">
        <f t="shared" si="5"/>
        <v>1.6700000000000017</v>
      </c>
      <c r="M26" s="450">
        <f t="shared" si="6"/>
        <v>1.0715816545220747</v>
      </c>
      <c r="N26" s="94"/>
    </row>
    <row r="27" spans="1:14" ht="15" customHeight="1">
      <c r="A27" s="615" t="s">
        <v>97</v>
      </c>
      <c r="B27" s="612">
        <f>B25-B26</f>
        <v>18.25</v>
      </c>
      <c r="C27" s="712">
        <v>19.25</v>
      </c>
      <c r="D27" s="616">
        <f>B27-C27</f>
        <v>-1</v>
      </c>
      <c r="E27" s="600">
        <f>B27/C27</f>
        <v>0.94805194805194803</v>
      </c>
      <c r="F27" s="612">
        <f>F25-F26</f>
        <v>19.299999999999997</v>
      </c>
      <c r="G27" s="614">
        <v>19.299999999999997</v>
      </c>
      <c r="H27" s="617">
        <f>F27-G27</f>
        <v>0</v>
      </c>
      <c r="I27" s="618">
        <f>B27-F27</f>
        <v>-1.0499999999999972</v>
      </c>
      <c r="J27" s="619">
        <f>B27/F27</f>
        <v>0.94559585492227993</v>
      </c>
      <c r="K27" s="612">
        <f>K25-K26</f>
        <v>16.54</v>
      </c>
      <c r="L27" s="620">
        <f>B27-K27</f>
        <v>1.7100000000000009</v>
      </c>
      <c r="M27" s="604">
        <f>B27/K27</f>
        <v>1.103385731559855</v>
      </c>
      <c r="N27" s="621"/>
    </row>
    <row r="29" spans="1:14" s="292" customFormat="1" ht="15.6">
      <c r="A29" s="2" t="s">
        <v>248</v>
      </c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46.2">
      <c r="A31" s="473" t="s">
        <v>66</v>
      </c>
      <c r="B31" s="328" t="s">
        <v>393</v>
      </c>
      <c r="C31" s="368" t="s">
        <v>412</v>
      </c>
      <c r="D31" s="369" t="s">
        <v>413</v>
      </c>
      <c r="E31" s="370" t="s">
        <v>414</v>
      </c>
      <c r="F31" s="328" t="s">
        <v>394</v>
      </c>
      <c r="G31" s="116" t="s">
        <v>415</v>
      </c>
      <c r="H31" s="504" t="s">
        <v>416</v>
      </c>
      <c r="I31" s="496" t="s">
        <v>211</v>
      </c>
      <c r="J31" s="117" t="s">
        <v>212</v>
      </c>
      <c r="K31" s="330" t="s">
        <v>126</v>
      </c>
      <c r="L31" s="422" t="s">
        <v>213</v>
      </c>
      <c r="M31" s="397" t="s">
        <v>214</v>
      </c>
      <c r="N31" s="292"/>
    </row>
    <row r="32" spans="1:14" ht="15" customHeight="1">
      <c r="A32" s="474"/>
      <c r="B32" s="329" t="s">
        <v>16</v>
      </c>
      <c r="C32" s="20" t="s">
        <v>16</v>
      </c>
      <c r="D32" s="371" t="s">
        <v>16</v>
      </c>
      <c r="E32" s="372" t="s">
        <v>1</v>
      </c>
      <c r="F32" s="329" t="s">
        <v>16</v>
      </c>
      <c r="G32" s="27" t="s">
        <v>16</v>
      </c>
      <c r="H32" s="505" t="s">
        <v>16</v>
      </c>
      <c r="I32" s="6" t="s">
        <v>16</v>
      </c>
      <c r="J32" s="6" t="s">
        <v>1</v>
      </c>
      <c r="K32" s="332" t="s">
        <v>16</v>
      </c>
      <c r="L32" s="387" t="s">
        <v>16</v>
      </c>
      <c r="M32" s="398" t="s">
        <v>1</v>
      </c>
    </row>
    <row r="33" spans="1:14" ht="15" customHeight="1">
      <c r="A33" s="475" t="s">
        <v>17</v>
      </c>
      <c r="B33" s="104">
        <v>151.61000000000001</v>
      </c>
      <c r="C33" s="698">
        <v>151.61000000000001</v>
      </c>
      <c r="D33" s="453">
        <f>B33-C33</f>
        <v>0</v>
      </c>
      <c r="E33" s="454">
        <f>B33/C33</f>
        <v>1</v>
      </c>
      <c r="F33" s="278">
        <v>164.08</v>
      </c>
      <c r="G33" s="699">
        <v>163.61000000000001</v>
      </c>
      <c r="H33" s="506">
        <f>F33-G33</f>
        <v>0.46999999999999886</v>
      </c>
      <c r="I33" s="281">
        <f>B33-F33</f>
        <v>-12.469999999999999</v>
      </c>
      <c r="J33" s="290">
        <f>B33/F33</f>
        <v>0.92400048756704045</v>
      </c>
      <c r="K33" s="104">
        <v>119.69</v>
      </c>
      <c r="L33" s="501">
        <f>B33-K33</f>
        <v>31.920000000000016</v>
      </c>
      <c r="M33" s="389">
        <f>B33/K33</f>
        <v>1.2666889464449831</v>
      </c>
    </row>
    <row r="34" spans="1:14" ht="15" customHeight="1">
      <c r="A34" s="475" t="s">
        <v>18</v>
      </c>
      <c r="B34" s="109">
        <v>48.9</v>
      </c>
      <c r="C34" s="700">
        <v>48.9</v>
      </c>
      <c r="D34" s="374">
        <f t="shared" ref="D34:D53" si="7">B34-C34</f>
        <v>0</v>
      </c>
      <c r="E34" s="375">
        <f t="shared" ref="E34:E53" si="8">B34/C34</f>
        <v>1</v>
      </c>
      <c r="F34" s="280">
        <v>58.24</v>
      </c>
      <c r="G34" s="701">
        <v>58.24</v>
      </c>
      <c r="H34" s="507">
        <f t="shared" ref="H34:H53" si="9">F34-G34</f>
        <v>0</v>
      </c>
      <c r="I34" s="251">
        <f t="shared" ref="I34:I53" si="10">B34-F34</f>
        <v>-9.3400000000000034</v>
      </c>
      <c r="J34" s="291">
        <f t="shared" ref="J34:J53" si="11">B34/F34</f>
        <v>0.83962912087912078</v>
      </c>
      <c r="K34" s="109">
        <v>48.29</v>
      </c>
      <c r="L34" s="423">
        <f t="shared" ref="L34:L53" si="12">B34-K34</f>
        <v>0.60999999999999943</v>
      </c>
      <c r="M34" s="391">
        <f t="shared" ref="M34:M53" si="13">B34/K34</f>
        <v>1.0126320149099193</v>
      </c>
    </row>
    <row r="35" spans="1:14" s="3" customFormat="1" ht="15" customHeight="1">
      <c r="A35" s="476" t="s">
        <v>19</v>
      </c>
      <c r="B35" s="360">
        <v>102.72</v>
      </c>
      <c r="C35" s="702">
        <v>102.72</v>
      </c>
      <c r="D35" s="377">
        <f t="shared" si="7"/>
        <v>0</v>
      </c>
      <c r="E35" s="378">
        <f t="shared" si="8"/>
        <v>1</v>
      </c>
      <c r="F35" s="487">
        <v>105.84</v>
      </c>
      <c r="G35" s="703">
        <v>105.37</v>
      </c>
      <c r="H35" s="516">
        <f t="shared" si="9"/>
        <v>0.46999999999999886</v>
      </c>
      <c r="I35" s="362">
        <f t="shared" si="10"/>
        <v>-3.1200000000000045</v>
      </c>
      <c r="J35" s="448">
        <f t="shared" si="11"/>
        <v>0.97052154195011331</v>
      </c>
      <c r="K35" s="360">
        <v>71.400000000000006</v>
      </c>
      <c r="L35" s="409">
        <f t="shared" si="12"/>
        <v>31.319999999999993</v>
      </c>
      <c r="M35" s="393">
        <f t="shared" si="13"/>
        <v>1.4386554621848737</v>
      </c>
      <c r="N35"/>
    </row>
    <row r="36" spans="1:14" s="3" customFormat="1" ht="15" customHeight="1">
      <c r="A36" s="475" t="s">
        <v>20</v>
      </c>
      <c r="B36" s="109">
        <v>64.7</v>
      </c>
      <c r="C36" s="700">
        <v>64.7</v>
      </c>
      <c r="D36" s="374">
        <f t="shared" si="7"/>
        <v>0</v>
      </c>
      <c r="E36" s="375">
        <f t="shared" si="8"/>
        <v>1</v>
      </c>
      <c r="F36" s="280">
        <v>64</v>
      </c>
      <c r="G36" s="701">
        <v>64</v>
      </c>
      <c r="H36" s="507">
        <f t="shared" si="9"/>
        <v>0</v>
      </c>
      <c r="I36" s="251">
        <f t="shared" si="10"/>
        <v>0.70000000000000284</v>
      </c>
      <c r="J36" s="291">
        <f t="shared" si="11"/>
        <v>1.0109375</v>
      </c>
      <c r="K36" s="109">
        <v>36.479999999999997</v>
      </c>
      <c r="L36" s="423">
        <f t="shared" si="12"/>
        <v>28.220000000000006</v>
      </c>
      <c r="M36" s="391">
        <f t="shared" si="13"/>
        <v>1.773574561403509</v>
      </c>
      <c r="N36"/>
    </row>
    <row r="37" spans="1:14" s="3" customFormat="1" ht="15" customHeight="1">
      <c r="A37" s="477" t="s">
        <v>21</v>
      </c>
      <c r="B37" s="95">
        <v>29</v>
      </c>
      <c r="C37" s="704">
        <v>29</v>
      </c>
      <c r="D37" s="380">
        <f t="shared" si="7"/>
        <v>0</v>
      </c>
      <c r="E37" s="381">
        <f t="shared" si="8"/>
        <v>1</v>
      </c>
      <c r="F37" s="283">
        <v>25.5</v>
      </c>
      <c r="G37" s="705">
        <v>25.5</v>
      </c>
      <c r="H37" s="508">
        <f t="shared" si="9"/>
        <v>0</v>
      </c>
      <c r="I37" s="192">
        <f t="shared" si="10"/>
        <v>3.5</v>
      </c>
      <c r="J37" s="294">
        <f t="shared" si="11"/>
        <v>1.1372549019607843</v>
      </c>
      <c r="K37" s="95">
        <v>21.64</v>
      </c>
      <c r="L37" s="502">
        <f t="shared" si="12"/>
        <v>7.3599999999999994</v>
      </c>
      <c r="M37" s="450">
        <f t="shared" si="13"/>
        <v>1.3401109057301293</v>
      </c>
    </row>
    <row r="38" spans="1:14" ht="15" customHeight="1">
      <c r="A38" s="477" t="s">
        <v>25</v>
      </c>
      <c r="B38" s="95">
        <v>34</v>
      </c>
      <c r="C38" s="704">
        <v>34</v>
      </c>
      <c r="D38" s="380">
        <f t="shared" si="7"/>
        <v>0</v>
      </c>
      <c r="E38" s="381">
        <f t="shared" si="8"/>
        <v>1</v>
      </c>
      <c r="F38" s="283">
        <v>36</v>
      </c>
      <c r="G38" s="705">
        <v>36</v>
      </c>
      <c r="H38" s="508">
        <f t="shared" si="9"/>
        <v>0</v>
      </c>
      <c r="I38" s="192">
        <f t="shared" si="10"/>
        <v>-2</v>
      </c>
      <c r="J38" s="294">
        <f t="shared" si="11"/>
        <v>0.94444444444444442</v>
      </c>
      <c r="K38" s="95">
        <v>14</v>
      </c>
      <c r="L38" s="502">
        <f t="shared" si="12"/>
        <v>20</v>
      </c>
      <c r="M38" s="450">
        <f t="shared" si="13"/>
        <v>2.4285714285714284</v>
      </c>
      <c r="N38" s="3"/>
    </row>
    <row r="39" spans="1:14" s="3" customFormat="1" ht="15" customHeight="1">
      <c r="A39" s="346" t="s">
        <v>49</v>
      </c>
      <c r="B39" s="78">
        <v>1.7</v>
      </c>
      <c r="C39" s="706">
        <v>1.7</v>
      </c>
      <c r="D39" s="383">
        <f t="shared" si="7"/>
        <v>0</v>
      </c>
      <c r="E39" s="384">
        <f t="shared" si="8"/>
        <v>1</v>
      </c>
      <c r="F39" s="287">
        <v>2.5</v>
      </c>
      <c r="G39" s="707">
        <v>2.5</v>
      </c>
      <c r="H39" s="509">
        <f t="shared" si="9"/>
        <v>0</v>
      </c>
      <c r="I39" s="196">
        <f t="shared" si="10"/>
        <v>-0.8</v>
      </c>
      <c r="J39" s="295">
        <f t="shared" si="11"/>
        <v>0.67999999999999994</v>
      </c>
      <c r="K39" s="78">
        <v>0.84</v>
      </c>
      <c r="L39" s="503">
        <f t="shared" si="12"/>
        <v>0.86</v>
      </c>
      <c r="M39" s="451">
        <f t="shared" si="13"/>
        <v>2.0238095238095237</v>
      </c>
    </row>
    <row r="40" spans="1:14" s="98" customFormat="1" ht="15" customHeight="1">
      <c r="A40" s="475" t="s">
        <v>24</v>
      </c>
      <c r="B40" s="109">
        <v>4.03</v>
      </c>
      <c r="C40" s="700">
        <v>3.53</v>
      </c>
      <c r="D40" s="374">
        <f t="shared" si="7"/>
        <v>0.50000000000000044</v>
      </c>
      <c r="E40" s="375">
        <f t="shared" si="8"/>
        <v>1.141643059490085</v>
      </c>
      <c r="F40" s="280">
        <v>4.99</v>
      </c>
      <c r="G40" s="701">
        <v>4.58</v>
      </c>
      <c r="H40" s="507">
        <f t="shared" si="9"/>
        <v>0.41000000000000014</v>
      </c>
      <c r="I40" s="251">
        <f t="shared" si="10"/>
        <v>-0.96</v>
      </c>
      <c r="J40" s="291">
        <f t="shared" si="11"/>
        <v>0.80761523046092187</v>
      </c>
      <c r="K40" s="109">
        <v>4.4400000000000004</v>
      </c>
      <c r="L40" s="423">
        <f t="shared" si="12"/>
        <v>-0.41000000000000014</v>
      </c>
      <c r="M40" s="391">
        <f t="shared" si="13"/>
        <v>0.9076576576576576</v>
      </c>
      <c r="N40"/>
    </row>
    <row r="41" spans="1:14" s="3" customFormat="1" ht="15" customHeight="1">
      <c r="A41" s="477" t="s">
        <v>50</v>
      </c>
      <c r="B41" s="95">
        <v>0.01</v>
      </c>
      <c r="C41" s="704">
        <v>0.01</v>
      </c>
      <c r="D41" s="380">
        <f t="shared" si="7"/>
        <v>0</v>
      </c>
      <c r="E41" s="381">
        <f t="shared" si="8"/>
        <v>1</v>
      </c>
      <c r="F41" s="283">
        <v>0.01</v>
      </c>
      <c r="G41" s="705">
        <v>0.01</v>
      </c>
      <c r="H41" s="508">
        <f t="shared" si="9"/>
        <v>0</v>
      </c>
      <c r="I41" s="192">
        <f t="shared" si="10"/>
        <v>0</v>
      </c>
      <c r="J41" s="294">
        <f t="shared" si="11"/>
        <v>1</v>
      </c>
      <c r="K41" s="95">
        <v>0.01</v>
      </c>
      <c r="L41" s="502">
        <f t="shared" si="12"/>
        <v>0</v>
      </c>
      <c r="M41" s="450">
        <f t="shared" si="13"/>
        <v>1</v>
      </c>
    </row>
    <row r="42" spans="1:14" s="3" customFormat="1" ht="15" customHeight="1">
      <c r="A42" s="475" t="s">
        <v>55</v>
      </c>
      <c r="B42" s="109">
        <v>2</v>
      </c>
      <c r="C42" s="700">
        <v>1.5</v>
      </c>
      <c r="D42" s="374">
        <f t="shared" si="7"/>
        <v>0.5</v>
      </c>
      <c r="E42" s="375">
        <f t="shared" si="8"/>
        <v>1.3333333333333333</v>
      </c>
      <c r="F42" s="280">
        <v>2.17</v>
      </c>
      <c r="G42" s="701">
        <v>2</v>
      </c>
      <c r="H42" s="507">
        <f t="shared" si="9"/>
        <v>0.16999999999999993</v>
      </c>
      <c r="I42" s="251">
        <f t="shared" si="10"/>
        <v>-0.16999999999999993</v>
      </c>
      <c r="J42" s="291">
        <f t="shared" si="11"/>
        <v>0.92165898617511521</v>
      </c>
      <c r="K42" s="109">
        <v>1.95</v>
      </c>
      <c r="L42" s="423">
        <f t="shared" si="12"/>
        <v>5.0000000000000044E-2</v>
      </c>
      <c r="M42" s="391">
        <f t="shared" si="13"/>
        <v>1.0256410256410258</v>
      </c>
      <c r="N42" s="98"/>
    </row>
    <row r="43" spans="1:14" s="94" customFormat="1" ht="15" customHeight="1">
      <c r="A43" s="477" t="s">
        <v>36</v>
      </c>
      <c r="B43" s="95">
        <v>0</v>
      </c>
      <c r="C43" s="704">
        <v>0</v>
      </c>
      <c r="D43" s="380">
        <f t="shared" si="7"/>
        <v>0</v>
      </c>
      <c r="E43" s="381" t="e">
        <f t="shared" si="8"/>
        <v>#DIV/0!</v>
      </c>
      <c r="F43" s="283">
        <v>0</v>
      </c>
      <c r="G43" s="705">
        <v>0</v>
      </c>
      <c r="H43" s="508">
        <f t="shared" si="9"/>
        <v>0</v>
      </c>
      <c r="I43" s="192">
        <f t="shared" si="10"/>
        <v>0</v>
      </c>
      <c r="J43" s="294" t="e">
        <f t="shared" si="11"/>
        <v>#DIV/0!</v>
      </c>
      <c r="K43" s="95">
        <v>0</v>
      </c>
      <c r="L43" s="502">
        <f t="shared" si="12"/>
        <v>0</v>
      </c>
      <c r="M43" s="450" t="e">
        <f t="shared" si="13"/>
        <v>#DIV/0!</v>
      </c>
      <c r="N43" s="3"/>
    </row>
    <row r="44" spans="1:14" s="94" customFormat="1" ht="15" customHeight="1">
      <c r="A44" s="477" t="s">
        <v>37</v>
      </c>
      <c r="B44" s="95">
        <v>1.3</v>
      </c>
      <c r="C44" s="704">
        <v>1.3</v>
      </c>
      <c r="D44" s="380">
        <f t="shared" si="7"/>
        <v>0</v>
      </c>
      <c r="E44" s="381">
        <f t="shared" si="8"/>
        <v>1</v>
      </c>
      <c r="F44" s="283">
        <v>1.54</v>
      </c>
      <c r="G44" s="705">
        <v>1.3</v>
      </c>
      <c r="H44" s="508">
        <f t="shared" si="9"/>
        <v>0.24</v>
      </c>
      <c r="I44" s="192">
        <f t="shared" si="10"/>
        <v>-0.24</v>
      </c>
      <c r="J44" s="294">
        <f t="shared" si="11"/>
        <v>0.84415584415584421</v>
      </c>
      <c r="K44" s="95">
        <v>1.56</v>
      </c>
      <c r="L44" s="502">
        <f t="shared" si="12"/>
        <v>-0.26</v>
      </c>
      <c r="M44" s="450">
        <f t="shared" si="13"/>
        <v>0.83333333333333337</v>
      </c>
      <c r="N44" s="3"/>
    </row>
    <row r="45" spans="1:14" s="3" customFormat="1" ht="15" customHeight="1">
      <c r="A45" s="477" t="s">
        <v>30</v>
      </c>
      <c r="B45" s="95">
        <v>0.72</v>
      </c>
      <c r="C45" s="704">
        <v>0.72</v>
      </c>
      <c r="D45" s="380">
        <f t="shared" si="7"/>
        <v>0</v>
      </c>
      <c r="E45" s="381">
        <f t="shared" si="8"/>
        <v>1</v>
      </c>
      <c r="F45" s="283">
        <v>1.27</v>
      </c>
      <c r="G45" s="705">
        <v>1.27</v>
      </c>
      <c r="H45" s="508">
        <f t="shared" si="9"/>
        <v>0</v>
      </c>
      <c r="I45" s="192">
        <f t="shared" si="10"/>
        <v>-0.55000000000000004</v>
      </c>
      <c r="J45" s="294">
        <f t="shared" si="11"/>
        <v>0.56692913385826771</v>
      </c>
      <c r="K45" s="95">
        <v>0.93</v>
      </c>
      <c r="L45" s="502">
        <f t="shared" si="12"/>
        <v>-0.21000000000000008</v>
      </c>
      <c r="M45" s="450">
        <f t="shared" si="13"/>
        <v>0.77419354838709675</v>
      </c>
      <c r="N45" s="94"/>
    </row>
    <row r="46" spans="1:14" s="98" customFormat="1" ht="15" customHeight="1">
      <c r="A46" s="477" t="s">
        <v>40</v>
      </c>
      <c r="B46" s="95">
        <v>0</v>
      </c>
      <c r="C46" s="704">
        <v>0</v>
      </c>
      <c r="D46" s="380">
        <f t="shared" si="7"/>
        <v>0</v>
      </c>
      <c r="E46" s="381" t="e">
        <f t="shared" si="8"/>
        <v>#DIV/0!</v>
      </c>
      <c r="F46" s="283">
        <v>0</v>
      </c>
      <c r="G46" s="705">
        <v>0</v>
      </c>
      <c r="H46" s="508">
        <f t="shared" si="9"/>
        <v>0</v>
      </c>
      <c r="I46" s="192">
        <f t="shared" si="10"/>
        <v>0</v>
      </c>
      <c r="J46" s="294" t="e">
        <f t="shared" si="11"/>
        <v>#DIV/0!</v>
      </c>
      <c r="K46" s="95">
        <v>0</v>
      </c>
      <c r="L46" s="502">
        <f t="shared" si="12"/>
        <v>0</v>
      </c>
      <c r="M46" s="450" t="e">
        <f t="shared" si="13"/>
        <v>#DIV/0!</v>
      </c>
      <c r="N46" s="94"/>
    </row>
    <row r="47" spans="1:14" s="98" customFormat="1" ht="15" customHeight="1">
      <c r="A47" s="346" t="s">
        <v>23</v>
      </c>
      <c r="B47" s="78">
        <v>1.3</v>
      </c>
      <c r="C47" s="706">
        <v>1.3</v>
      </c>
      <c r="D47" s="383">
        <f t="shared" si="7"/>
        <v>0</v>
      </c>
      <c r="E47" s="384">
        <f t="shared" si="8"/>
        <v>1</v>
      </c>
      <c r="F47" s="287">
        <v>1.52</v>
      </c>
      <c r="G47" s="707">
        <v>1.52</v>
      </c>
      <c r="H47" s="509">
        <f t="shared" si="9"/>
        <v>0</v>
      </c>
      <c r="I47" s="196">
        <f t="shared" si="10"/>
        <v>-0.21999999999999997</v>
      </c>
      <c r="J47" s="295">
        <f t="shared" si="11"/>
        <v>0.85526315789473684</v>
      </c>
      <c r="K47" s="78">
        <v>1.74</v>
      </c>
      <c r="L47" s="503">
        <f t="shared" si="12"/>
        <v>-0.43999999999999995</v>
      </c>
      <c r="M47" s="451">
        <f t="shared" si="13"/>
        <v>0.74712643678160917</v>
      </c>
      <c r="N47" s="3"/>
    </row>
    <row r="48" spans="1:14" s="94" customFormat="1" ht="15" customHeight="1">
      <c r="A48" s="475" t="s">
        <v>26</v>
      </c>
      <c r="B48" s="109">
        <v>0.05</v>
      </c>
      <c r="C48" s="700">
        <v>0.05</v>
      </c>
      <c r="D48" s="374">
        <f t="shared" si="7"/>
        <v>0</v>
      </c>
      <c r="E48" s="375">
        <f t="shared" si="8"/>
        <v>1</v>
      </c>
      <c r="F48" s="280">
        <v>0.08</v>
      </c>
      <c r="G48" s="701">
        <v>0.08</v>
      </c>
      <c r="H48" s="507">
        <f t="shared" si="9"/>
        <v>0</v>
      </c>
      <c r="I48" s="251">
        <f t="shared" si="10"/>
        <v>-0.03</v>
      </c>
      <c r="J48" s="291">
        <f t="shared" si="11"/>
        <v>0.625</v>
      </c>
      <c r="K48" s="109">
        <v>0</v>
      </c>
      <c r="L48" s="423">
        <f t="shared" si="12"/>
        <v>0.05</v>
      </c>
      <c r="M48" s="391" t="e">
        <f t="shared" si="13"/>
        <v>#DIV/0!</v>
      </c>
      <c r="N48" s="98"/>
    </row>
    <row r="49" spans="1:14" s="621" customFormat="1" ht="15" customHeight="1">
      <c r="A49" s="570" t="s">
        <v>106</v>
      </c>
      <c r="B49" s="579">
        <f>B33-B48</f>
        <v>151.56</v>
      </c>
      <c r="C49" s="708">
        <v>151.56</v>
      </c>
      <c r="D49" s="580">
        <f t="shared" si="7"/>
        <v>0</v>
      </c>
      <c r="E49" s="572">
        <f t="shared" si="8"/>
        <v>1</v>
      </c>
      <c r="F49" s="581">
        <f>F33-F48</f>
        <v>164</v>
      </c>
      <c r="G49" s="709">
        <v>163.53</v>
      </c>
      <c r="H49" s="583">
        <f t="shared" si="9"/>
        <v>0.46999999999999886</v>
      </c>
      <c r="I49" s="584">
        <f t="shared" si="10"/>
        <v>-12.439999999999998</v>
      </c>
      <c r="J49" s="585">
        <f t="shared" si="11"/>
        <v>0.92414634146341468</v>
      </c>
      <c r="K49" s="579">
        <f>K33-K48</f>
        <v>119.69</v>
      </c>
      <c r="L49" s="586">
        <f t="shared" si="12"/>
        <v>31.870000000000005</v>
      </c>
      <c r="M49" s="577">
        <f t="shared" si="13"/>
        <v>1.266271200601554</v>
      </c>
      <c r="N49" s="570"/>
    </row>
    <row r="50" spans="1:14" ht="15" customHeight="1">
      <c r="A50" s="587" t="s">
        <v>107</v>
      </c>
      <c r="B50" s="571">
        <f>B48/B33</f>
        <v>3.297935492381769E-4</v>
      </c>
      <c r="C50" s="710">
        <v>3.297935492381769E-4</v>
      </c>
      <c r="D50" s="572">
        <f t="shared" si="7"/>
        <v>0</v>
      </c>
      <c r="E50" s="572">
        <f t="shared" si="8"/>
        <v>1</v>
      </c>
      <c r="F50" s="588">
        <f>F48/F33</f>
        <v>4.8756704046806434E-4</v>
      </c>
      <c r="G50" s="711">
        <v>4.8896766701301869E-4</v>
      </c>
      <c r="H50" s="585">
        <f t="shared" si="9"/>
        <v>-1.4006265449543532E-6</v>
      </c>
      <c r="I50" s="574">
        <f t="shared" si="10"/>
        <v>-1.5777349122988744E-4</v>
      </c>
      <c r="J50" s="585">
        <f t="shared" si="11"/>
        <v>0.67640656948750089</v>
      </c>
      <c r="K50" s="571">
        <f>K48/K33</f>
        <v>0</v>
      </c>
      <c r="L50" s="589">
        <f t="shared" si="12"/>
        <v>3.297935492381769E-4</v>
      </c>
      <c r="M50" s="577" t="e">
        <f t="shared" si="13"/>
        <v>#DIV/0!</v>
      </c>
      <c r="N50" s="587"/>
    </row>
    <row r="51" spans="1:14" ht="15" customHeight="1">
      <c r="A51" s="475" t="s">
        <v>32</v>
      </c>
      <c r="B51" s="109">
        <v>25.76</v>
      </c>
      <c r="C51" s="700">
        <v>26.26</v>
      </c>
      <c r="D51" s="374">
        <f t="shared" si="7"/>
        <v>-0.5</v>
      </c>
      <c r="E51" s="375">
        <f t="shared" si="8"/>
        <v>0.98095963442498091</v>
      </c>
      <c r="F51" s="280">
        <v>27.15</v>
      </c>
      <c r="G51" s="701">
        <v>27.03</v>
      </c>
      <c r="H51" s="507">
        <f t="shared" si="9"/>
        <v>0.11999999999999744</v>
      </c>
      <c r="I51" s="251">
        <f t="shared" si="10"/>
        <v>-1.389999999999997</v>
      </c>
      <c r="J51" s="291">
        <f t="shared" si="11"/>
        <v>0.94880294659300191</v>
      </c>
      <c r="K51" s="109">
        <v>21.49</v>
      </c>
      <c r="L51" s="423">
        <f t="shared" si="12"/>
        <v>4.2700000000000031</v>
      </c>
      <c r="M51" s="391">
        <f t="shared" si="13"/>
        <v>1.1986970684039089</v>
      </c>
      <c r="N51" s="98"/>
    </row>
    <row r="52" spans="1:14" ht="15" customHeight="1">
      <c r="A52" s="477" t="s">
        <v>35</v>
      </c>
      <c r="B52" s="95">
        <v>20.5</v>
      </c>
      <c r="C52" s="704">
        <v>20.5</v>
      </c>
      <c r="D52" s="380">
        <f t="shared" si="7"/>
        <v>0</v>
      </c>
      <c r="E52" s="381">
        <f t="shared" si="8"/>
        <v>1</v>
      </c>
      <c r="F52" s="283">
        <v>21.33</v>
      </c>
      <c r="G52" s="705">
        <v>21.3</v>
      </c>
      <c r="H52" s="508">
        <f t="shared" si="9"/>
        <v>2.9999999999997584E-2</v>
      </c>
      <c r="I52" s="192">
        <f t="shared" si="10"/>
        <v>-0.82999999999999829</v>
      </c>
      <c r="J52" s="294">
        <f t="shared" si="11"/>
        <v>0.96108766994842953</v>
      </c>
      <c r="K52" s="95">
        <v>16.600000000000001</v>
      </c>
      <c r="L52" s="502">
        <f t="shared" si="12"/>
        <v>3.8999999999999986</v>
      </c>
      <c r="M52" s="450">
        <f t="shared" si="13"/>
        <v>1.2349397590361444</v>
      </c>
      <c r="N52" s="94"/>
    </row>
    <row r="53" spans="1:14" s="189" customFormat="1" ht="15" customHeight="1">
      <c r="A53" s="615" t="s">
        <v>97</v>
      </c>
      <c r="B53" s="612">
        <f>B51-B52</f>
        <v>5.2600000000000016</v>
      </c>
      <c r="C53" s="712">
        <v>5.7600000000000016</v>
      </c>
      <c r="D53" s="616">
        <f t="shared" si="7"/>
        <v>-0.5</v>
      </c>
      <c r="E53" s="600">
        <f t="shared" si="8"/>
        <v>0.91319444444444442</v>
      </c>
      <c r="F53" s="612">
        <f>F51-F52</f>
        <v>5.82</v>
      </c>
      <c r="G53" s="614">
        <v>5.73</v>
      </c>
      <c r="H53" s="617">
        <f t="shared" si="9"/>
        <v>8.9999999999999858E-2</v>
      </c>
      <c r="I53" s="618">
        <f t="shared" si="10"/>
        <v>-0.55999999999999872</v>
      </c>
      <c r="J53" s="619">
        <f t="shared" si="11"/>
        <v>0.90378006872852257</v>
      </c>
      <c r="K53" s="612">
        <f>K51-K52</f>
        <v>4.889999999999997</v>
      </c>
      <c r="L53" s="620">
        <f t="shared" si="12"/>
        <v>0.37000000000000455</v>
      </c>
      <c r="M53" s="604">
        <f t="shared" si="13"/>
        <v>1.0756646216768926</v>
      </c>
      <c r="N53" s="621"/>
    </row>
    <row r="55" spans="1:14" ht="15.6">
      <c r="A55" s="2" t="s">
        <v>249</v>
      </c>
    </row>
    <row r="56" spans="1:14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4" ht="46.2">
      <c r="A57" s="473" t="s">
        <v>51</v>
      </c>
      <c r="B57" s="328" t="s">
        <v>395</v>
      </c>
      <c r="C57" s="368" t="s">
        <v>417</v>
      </c>
      <c r="D57" s="369" t="s">
        <v>418</v>
      </c>
      <c r="E57" s="370" t="s">
        <v>419</v>
      </c>
      <c r="F57" s="328" t="s">
        <v>396</v>
      </c>
      <c r="G57" s="116" t="s">
        <v>420</v>
      </c>
      <c r="H57" s="504" t="s">
        <v>421</v>
      </c>
      <c r="I57" s="496" t="s">
        <v>216</v>
      </c>
      <c r="J57" s="117" t="s">
        <v>217</v>
      </c>
      <c r="K57" s="330" t="s">
        <v>127</v>
      </c>
      <c r="L57" s="386" t="s">
        <v>218</v>
      </c>
      <c r="M57" s="397" t="s">
        <v>219</v>
      </c>
      <c r="N57" s="189"/>
    </row>
    <row r="58" spans="1:14" ht="15" customHeight="1">
      <c r="A58" s="474"/>
      <c r="B58" s="329" t="s">
        <v>16</v>
      </c>
      <c r="C58" s="20" t="s">
        <v>16</v>
      </c>
      <c r="D58" s="371" t="s">
        <v>16</v>
      </c>
      <c r="E58" s="372" t="s">
        <v>1</v>
      </c>
      <c r="F58" s="329" t="s">
        <v>16</v>
      </c>
      <c r="G58" s="27" t="s">
        <v>16</v>
      </c>
      <c r="H58" s="505" t="s">
        <v>16</v>
      </c>
      <c r="I58" s="6" t="s">
        <v>16</v>
      </c>
      <c r="J58" s="6" t="s">
        <v>1</v>
      </c>
      <c r="K58" s="332" t="s">
        <v>16</v>
      </c>
      <c r="L58" s="387" t="s">
        <v>16</v>
      </c>
      <c r="M58" s="398" t="s">
        <v>1</v>
      </c>
    </row>
    <row r="59" spans="1:14" s="3" customFormat="1" ht="15" customHeight="1">
      <c r="A59" s="475" t="s">
        <v>17</v>
      </c>
      <c r="B59" s="104">
        <v>146.47999999999999</v>
      </c>
      <c r="C59" s="698">
        <v>146.58000000000001</v>
      </c>
      <c r="D59" s="453">
        <f>B59-C59</f>
        <v>-0.10000000000002274</v>
      </c>
      <c r="E59" s="454">
        <f>B59/C59</f>
        <v>0.99931777868740601</v>
      </c>
      <c r="F59" s="278">
        <v>136.1</v>
      </c>
      <c r="G59" s="699">
        <v>136.69999999999999</v>
      </c>
      <c r="H59" s="506">
        <f>F59-G59</f>
        <v>-0.59999999999999432</v>
      </c>
      <c r="I59" s="281">
        <f>B59-F59</f>
        <v>10.379999999999995</v>
      </c>
      <c r="J59" s="290">
        <f>B59/F59</f>
        <v>1.0762674504041145</v>
      </c>
      <c r="K59" s="104">
        <v>139.25</v>
      </c>
      <c r="L59" s="501">
        <f>B59-K59</f>
        <v>7.2299999999999898</v>
      </c>
      <c r="M59" s="389">
        <f>B59/K59</f>
        <v>1.0519210053859964</v>
      </c>
      <c r="N59"/>
    </row>
    <row r="60" spans="1:14" s="3" customFormat="1" ht="15" customHeight="1">
      <c r="A60" s="475" t="s">
        <v>18</v>
      </c>
      <c r="B60" s="109">
        <v>1.27</v>
      </c>
      <c r="C60" s="700">
        <v>1.27</v>
      </c>
      <c r="D60" s="374">
        <f t="shared" ref="D60:D79" si="14">B60-C60</f>
        <v>0</v>
      </c>
      <c r="E60" s="375">
        <f t="shared" ref="E60:E79" si="15">B60/C60</f>
        <v>1</v>
      </c>
      <c r="F60" s="280">
        <v>1.45</v>
      </c>
      <c r="G60" s="701">
        <v>1.45</v>
      </c>
      <c r="H60" s="507">
        <f t="shared" ref="H60:H79" si="16">F60-G60</f>
        <v>0</v>
      </c>
      <c r="I60" s="251">
        <f t="shared" ref="I60:I79" si="17">B60-F60</f>
        <v>-0.17999999999999994</v>
      </c>
      <c r="J60" s="291">
        <f t="shared" ref="J60:J79" si="18">B60/F60</f>
        <v>0.87586206896551733</v>
      </c>
      <c r="K60" s="109">
        <v>1.72</v>
      </c>
      <c r="L60" s="423">
        <f t="shared" ref="L60:L79" si="19">B60-K60</f>
        <v>-0.44999999999999996</v>
      </c>
      <c r="M60" s="391">
        <f t="shared" ref="M60:M79" si="20">B60/K60</f>
        <v>0.73837209302325579</v>
      </c>
      <c r="N60"/>
    </row>
    <row r="61" spans="1:14" s="3" customFormat="1" ht="15" customHeight="1">
      <c r="A61" s="476" t="s">
        <v>19</v>
      </c>
      <c r="B61" s="360">
        <v>145.21</v>
      </c>
      <c r="C61" s="702">
        <v>145.31</v>
      </c>
      <c r="D61" s="377">
        <f t="shared" si="14"/>
        <v>-9.9999999999994316E-2</v>
      </c>
      <c r="E61" s="378">
        <f t="shared" si="15"/>
        <v>0.9993118161172666</v>
      </c>
      <c r="F61" s="487">
        <v>134.65</v>
      </c>
      <c r="G61" s="703">
        <v>135.25</v>
      </c>
      <c r="H61" s="516">
        <f t="shared" si="16"/>
        <v>-0.59999999999999432</v>
      </c>
      <c r="I61" s="362">
        <f t="shared" si="17"/>
        <v>10.560000000000002</v>
      </c>
      <c r="J61" s="448">
        <f t="shared" si="18"/>
        <v>1.0784255477163016</v>
      </c>
      <c r="K61" s="360">
        <v>137.54</v>
      </c>
      <c r="L61" s="409">
        <f t="shared" si="19"/>
        <v>7.6700000000000159</v>
      </c>
      <c r="M61" s="393">
        <f t="shared" si="20"/>
        <v>1.0557655954631382</v>
      </c>
      <c r="N61"/>
    </row>
    <row r="62" spans="1:14" ht="15" customHeight="1">
      <c r="A62" s="475" t="s">
        <v>20</v>
      </c>
      <c r="B62" s="109">
        <v>0.41</v>
      </c>
      <c r="C62" s="700">
        <v>0.41</v>
      </c>
      <c r="D62" s="374">
        <f t="shared" si="14"/>
        <v>0</v>
      </c>
      <c r="E62" s="375">
        <f t="shared" si="15"/>
        <v>1</v>
      </c>
      <c r="F62" s="280">
        <v>0.85</v>
      </c>
      <c r="G62" s="701">
        <v>0.56000000000000005</v>
      </c>
      <c r="H62" s="507">
        <f t="shared" si="16"/>
        <v>0.28999999999999992</v>
      </c>
      <c r="I62" s="251">
        <f t="shared" si="17"/>
        <v>-0.44</v>
      </c>
      <c r="J62" s="291">
        <f t="shared" si="18"/>
        <v>0.4823529411764706</v>
      </c>
      <c r="K62" s="109">
        <v>5.67</v>
      </c>
      <c r="L62" s="423">
        <f t="shared" si="19"/>
        <v>-5.26</v>
      </c>
      <c r="M62" s="391">
        <f t="shared" si="20"/>
        <v>7.2310405643738973E-2</v>
      </c>
    </row>
    <row r="63" spans="1:14" s="3" customFormat="1" ht="15" customHeight="1">
      <c r="A63" s="477" t="s">
        <v>21</v>
      </c>
      <c r="B63" s="95">
        <v>0.01</v>
      </c>
      <c r="C63" s="704">
        <v>0.01</v>
      </c>
      <c r="D63" s="380">
        <f t="shared" si="14"/>
        <v>0</v>
      </c>
      <c r="E63" s="381">
        <f t="shared" si="15"/>
        <v>1</v>
      </c>
      <c r="F63" s="283">
        <v>0</v>
      </c>
      <c r="G63" s="705">
        <v>0.01</v>
      </c>
      <c r="H63" s="508">
        <f t="shared" si="16"/>
        <v>-0.01</v>
      </c>
      <c r="I63" s="192">
        <f t="shared" si="17"/>
        <v>0.01</v>
      </c>
      <c r="J63" s="294" t="e">
        <f t="shared" si="18"/>
        <v>#DIV/0!</v>
      </c>
      <c r="K63" s="95">
        <v>0.01</v>
      </c>
      <c r="L63" s="502">
        <f t="shared" si="19"/>
        <v>0</v>
      </c>
      <c r="M63" s="450">
        <f t="shared" si="20"/>
        <v>1</v>
      </c>
    </row>
    <row r="64" spans="1:14" s="98" customFormat="1" ht="15" customHeight="1">
      <c r="A64" s="477" t="s">
        <v>25</v>
      </c>
      <c r="B64" s="95">
        <v>0.3</v>
      </c>
      <c r="C64" s="704">
        <v>0.3</v>
      </c>
      <c r="D64" s="380">
        <f t="shared" si="14"/>
        <v>0</v>
      </c>
      <c r="E64" s="381">
        <f t="shared" si="15"/>
        <v>1</v>
      </c>
      <c r="F64" s="283">
        <v>0.8</v>
      </c>
      <c r="G64" s="705">
        <v>0.5</v>
      </c>
      <c r="H64" s="508">
        <f t="shared" si="16"/>
        <v>0.30000000000000004</v>
      </c>
      <c r="I64" s="192">
        <f t="shared" si="17"/>
        <v>-0.5</v>
      </c>
      <c r="J64" s="294">
        <f t="shared" si="18"/>
        <v>0.37499999999999994</v>
      </c>
      <c r="K64" s="95">
        <v>3.42</v>
      </c>
      <c r="L64" s="502">
        <f t="shared" si="19"/>
        <v>-3.12</v>
      </c>
      <c r="M64" s="450">
        <f t="shared" si="20"/>
        <v>8.771929824561403E-2</v>
      </c>
      <c r="N64" s="3"/>
    </row>
    <row r="65" spans="1:14" s="3" customFormat="1" ht="15" customHeight="1">
      <c r="A65" s="346" t="s">
        <v>49</v>
      </c>
      <c r="B65" s="78">
        <v>0.1</v>
      </c>
      <c r="C65" s="706">
        <v>0.1</v>
      </c>
      <c r="D65" s="383">
        <f t="shared" si="14"/>
        <v>0</v>
      </c>
      <c r="E65" s="384">
        <f t="shared" si="15"/>
        <v>1</v>
      </c>
      <c r="F65" s="287">
        <v>0.05</v>
      </c>
      <c r="G65" s="707">
        <v>0.05</v>
      </c>
      <c r="H65" s="509">
        <f t="shared" si="16"/>
        <v>0</v>
      </c>
      <c r="I65" s="196">
        <f t="shared" si="17"/>
        <v>0.05</v>
      </c>
      <c r="J65" s="295">
        <f t="shared" si="18"/>
        <v>2</v>
      </c>
      <c r="K65" s="78">
        <v>2.2400000000000002</v>
      </c>
      <c r="L65" s="503">
        <f t="shared" si="19"/>
        <v>-2.14</v>
      </c>
      <c r="M65" s="451">
        <f t="shared" si="20"/>
        <v>4.4642857142857144E-2</v>
      </c>
    </row>
    <row r="66" spans="1:14" s="3" customFormat="1" ht="15" customHeight="1">
      <c r="A66" s="475" t="s">
        <v>24</v>
      </c>
      <c r="B66" s="109">
        <v>85.8</v>
      </c>
      <c r="C66" s="700">
        <v>85.8</v>
      </c>
      <c r="D66" s="374">
        <f t="shared" si="14"/>
        <v>0</v>
      </c>
      <c r="E66" s="375">
        <f t="shared" si="15"/>
        <v>1</v>
      </c>
      <c r="F66" s="280">
        <v>80.63</v>
      </c>
      <c r="G66" s="701">
        <v>80.31</v>
      </c>
      <c r="H66" s="507">
        <f t="shared" si="16"/>
        <v>0.31999999999999318</v>
      </c>
      <c r="I66" s="251">
        <f t="shared" si="17"/>
        <v>5.1700000000000017</v>
      </c>
      <c r="J66" s="291">
        <f t="shared" si="18"/>
        <v>1.0641200545702592</v>
      </c>
      <c r="K66" s="109">
        <v>81.66</v>
      </c>
      <c r="L66" s="423">
        <f t="shared" si="19"/>
        <v>4.1400000000000006</v>
      </c>
      <c r="M66" s="391">
        <f t="shared" si="20"/>
        <v>1.0506980161645849</v>
      </c>
      <c r="N66"/>
    </row>
    <row r="67" spans="1:14" s="94" customFormat="1" ht="15" customHeight="1">
      <c r="A67" s="477" t="s">
        <v>50</v>
      </c>
      <c r="B67" s="95">
        <v>10</v>
      </c>
      <c r="C67" s="704">
        <v>10</v>
      </c>
      <c r="D67" s="380">
        <f t="shared" si="14"/>
        <v>0</v>
      </c>
      <c r="E67" s="381">
        <f t="shared" si="15"/>
        <v>1</v>
      </c>
      <c r="F67" s="283">
        <v>8.77</v>
      </c>
      <c r="G67" s="705">
        <v>9</v>
      </c>
      <c r="H67" s="508">
        <f t="shared" si="16"/>
        <v>-0.23000000000000043</v>
      </c>
      <c r="I67" s="192">
        <f t="shared" si="17"/>
        <v>1.2300000000000004</v>
      </c>
      <c r="J67" s="294">
        <f t="shared" si="18"/>
        <v>1.1402508551881414</v>
      </c>
      <c r="K67" s="95">
        <v>8.7200000000000006</v>
      </c>
      <c r="L67" s="502">
        <f t="shared" si="19"/>
        <v>1.2799999999999994</v>
      </c>
      <c r="M67" s="450">
        <f t="shared" si="20"/>
        <v>1.1467889908256881</v>
      </c>
      <c r="N67" s="3"/>
    </row>
    <row r="68" spans="1:14" s="94" customFormat="1" ht="15" customHeight="1">
      <c r="A68" s="475" t="s">
        <v>55</v>
      </c>
      <c r="B68" s="109">
        <v>16</v>
      </c>
      <c r="C68" s="700">
        <v>16</v>
      </c>
      <c r="D68" s="374">
        <f t="shared" si="14"/>
        <v>0</v>
      </c>
      <c r="E68" s="375">
        <f t="shared" si="15"/>
        <v>1</v>
      </c>
      <c r="F68" s="280">
        <v>15.25</v>
      </c>
      <c r="G68" s="701">
        <v>14.8</v>
      </c>
      <c r="H68" s="507">
        <f t="shared" si="16"/>
        <v>0.44999999999999929</v>
      </c>
      <c r="I68" s="251">
        <f t="shared" si="17"/>
        <v>0.75</v>
      </c>
      <c r="J68" s="291">
        <f t="shared" si="18"/>
        <v>1.0491803278688525</v>
      </c>
      <c r="K68" s="109">
        <v>13.79</v>
      </c>
      <c r="L68" s="423">
        <f t="shared" si="19"/>
        <v>2.2100000000000009</v>
      </c>
      <c r="M68" s="391">
        <f t="shared" si="20"/>
        <v>1.1602610587382163</v>
      </c>
      <c r="N68" s="98"/>
    </row>
    <row r="69" spans="1:14" s="3" customFormat="1" ht="15" customHeight="1">
      <c r="A69" s="477" t="s">
        <v>36</v>
      </c>
      <c r="B69" s="95">
        <v>15</v>
      </c>
      <c r="C69" s="704">
        <v>15</v>
      </c>
      <c r="D69" s="380">
        <f t="shared" si="14"/>
        <v>0</v>
      </c>
      <c r="E69" s="381">
        <f t="shared" si="15"/>
        <v>1</v>
      </c>
      <c r="F69" s="283">
        <v>15.17</v>
      </c>
      <c r="G69" s="705">
        <v>15.14</v>
      </c>
      <c r="H69" s="508">
        <f t="shared" si="16"/>
        <v>2.9999999999999361E-2</v>
      </c>
      <c r="I69" s="192">
        <f t="shared" si="17"/>
        <v>-0.16999999999999993</v>
      </c>
      <c r="J69" s="294">
        <f t="shared" si="18"/>
        <v>0.98879367172050103</v>
      </c>
      <c r="K69" s="95">
        <v>15.2</v>
      </c>
      <c r="L69" s="502">
        <f t="shared" si="19"/>
        <v>-0.19999999999999929</v>
      </c>
      <c r="M69" s="450">
        <f t="shared" si="20"/>
        <v>0.98684210526315796</v>
      </c>
    </row>
    <row r="70" spans="1:14" s="98" customFormat="1" ht="15" customHeight="1">
      <c r="A70" s="477" t="s">
        <v>37</v>
      </c>
      <c r="B70" s="95">
        <v>16.5</v>
      </c>
      <c r="C70" s="704">
        <v>16.5</v>
      </c>
      <c r="D70" s="380">
        <f t="shared" si="14"/>
        <v>0</v>
      </c>
      <c r="E70" s="381">
        <f t="shared" si="15"/>
        <v>1</v>
      </c>
      <c r="F70" s="283">
        <v>14.57</v>
      </c>
      <c r="G70" s="705">
        <v>14.5</v>
      </c>
      <c r="H70" s="508">
        <f t="shared" si="16"/>
        <v>7.0000000000000284E-2</v>
      </c>
      <c r="I70" s="192">
        <f t="shared" si="17"/>
        <v>1.9299999999999997</v>
      </c>
      <c r="J70" s="294">
        <f t="shared" si="18"/>
        <v>1.1324639670555936</v>
      </c>
      <c r="K70" s="95">
        <v>14.01</v>
      </c>
      <c r="L70" s="502">
        <f t="shared" si="19"/>
        <v>2.4900000000000002</v>
      </c>
      <c r="M70" s="450">
        <f t="shared" si="20"/>
        <v>1.1777301927194861</v>
      </c>
      <c r="N70" s="3"/>
    </row>
    <row r="71" spans="1:14" s="98" customFormat="1" ht="15" customHeight="1">
      <c r="A71" s="477" t="s">
        <v>30</v>
      </c>
      <c r="B71" s="95">
        <v>14.1</v>
      </c>
      <c r="C71" s="704">
        <v>14.1</v>
      </c>
      <c r="D71" s="380">
        <f t="shared" si="14"/>
        <v>0</v>
      </c>
      <c r="E71" s="381">
        <f t="shared" si="15"/>
        <v>1</v>
      </c>
      <c r="F71" s="283">
        <v>13.48</v>
      </c>
      <c r="G71" s="705">
        <v>13.41</v>
      </c>
      <c r="H71" s="508">
        <f t="shared" si="16"/>
        <v>7.0000000000000284E-2</v>
      </c>
      <c r="I71" s="192">
        <f t="shared" si="17"/>
        <v>0.61999999999999922</v>
      </c>
      <c r="J71" s="294">
        <f t="shared" si="18"/>
        <v>1.0459940652818991</v>
      </c>
      <c r="K71" s="95">
        <v>15.15</v>
      </c>
      <c r="L71" s="502">
        <f t="shared" si="19"/>
        <v>-1.0500000000000007</v>
      </c>
      <c r="M71" s="450">
        <f t="shared" si="20"/>
        <v>0.93069306930693063</v>
      </c>
      <c r="N71" s="94"/>
    </row>
    <row r="72" spans="1:14" s="94" customFormat="1" ht="15" customHeight="1">
      <c r="A72" s="477" t="s">
        <v>40</v>
      </c>
      <c r="B72" s="95">
        <v>9.6999999999999993</v>
      </c>
      <c r="C72" s="704">
        <v>9.6999999999999993</v>
      </c>
      <c r="D72" s="380">
        <f t="shared" si="14"/>
        <v>0</v>
      </c>
      <c r="E72" s="381">
        <f t="shared" si="15"/>
        <v>1</v>
      </c>
      <c r="F72" s="283">
        <v>9.23</v>
      </c>
      <c r="G72" s="705">
        <v>9.23</v>
      </c>
      <c r="H72" s="508">
        <f t="shared" si="16"/>
        <v>0</v>
      </c>
      <c r="I72" s="192">
        <f t="shared" si="17"/>
        <v>0.46999999999999886</v>
      </c>
      <c r="J72" s="294">
        <f t="shared" si="18"/>
        <v>1.0509209100758394</v>
      </c>
      <c r="K72" s="95">
        <v>10.119999999999999</v>
      </c>
      <c r="L72" s="502">
        <f t="shared" si="19"/>
        <v>-0.41999999999999993</v>
      </c>
      <c r="M72" s="450">
        <f t="shared" si="20"/>
        <v>0.95849802371541504</v>
      </c>
    </row>
    <row r="73" spans="1:14" s="621" customFormat="1" ht="15" customHeight="1">
      <c r="A73" s="346" t="s">
        <v>23</v>
      </c>
      <c r="B73" s="78">
        <v>1</v>
      </c>
      <c r="C73" s="706">
        <v>1</v>
      </c>
      <c r="D73" s="383">
        <f t="shared" si="14"/>
        <v>0</v>
      </c>
      <c r="E73" s="384">
        <f t="shared" si="15"/>
        <v>1</v>
      </c>
      <c r="F73" s="287">
        <v>0.85</v>
      </c>
      <c r="G73" s="707">
        <v>0.85</v>
      </c>
      <c r="H73" s="509">
        <f t="shared" si="16"/>
        <v>0</v>
      </c>
      <c r="I73" s="196">
        <f t="shared" si="17"/>
        <v>0.15000000000000002</v>
      </c>
      <c r="J73" s="295">
        <f t="shared" si="18"/>
        <v>1.1764705882352942</v>
      </c>
      <c r="K73" s="78">
        <v>1.37</v>
      </c>
      <c r="L73" s="503">
        <f t="shared" si="19"/>
        <v>-0.37000000000000011</v>
      </c>
      <c r="M73" s="451">
        <f t="shared" si="20"/>
        <v>0.72992700729927007</v>
      </c>
      <c r="N73" s="3"/>
    </row>
    <row r="74" spans="1:14" ht="15" customHeight="1">
      <c r="A74" s="475" t="s">
        <v>26</v>
      </c>
      <c r="B74" s="109">
        <v>3</v>
      </c>
      <c r="C74" s="700">
        <v>3</v>
      </c>
      <c r="D74" s="374">
        <f t="shared" si="14"/>
        <v>0</v>
      </c>
      <c r="E74" s="375">
        <f t="shared" si="15"/>
        <v>1</v>
      </c>
      <c r="F74" s="280">
        <v>2.46</v>
      </c>
      <c r="G74" s="701">
        <v>2.46</v>
      </c>
      <c r="H74" s="507">
        <f t="shared" si="16"/>
        <v>0</v>
      </c>
      <c r="I74" s="251">
        <f t="shared" si="17"/>
        <v>0.54</v>
      </c>
      <c r="J74" s="291">
        <f t="shared" si="18"/>
        <v>1.2195121951219512</v>
      </c>
      <c r="K74" s="109">
        <v>3.17</v>
      </c>
      <c r="L74" s="423">
        <f t="shared" si="19"/>
        <v>-0.16999999999999993</v>
      </c>
      <c r="M74" s="391">
        <f t="shared" si="20"/>
        <v>0.94637223974763407</v>
      </c>
      <c r="N74" s="98"/>
    </row>
    <row r="75" spans="1:14" ht="15" customHeight="1">
      <c r="A75" s="570" t="s">
        <v>108</v>
      </c>
      <c r="B75" s="579">
        <f>B59-B74</f>
        <v>143.47999999999999</v>
      </c>
      <c r="C75" s="708">
        <v>143.58000000000001</v>
      </c>
      <c r="D75" s="580">
        <f t="shared" si="14"/>
        <v>-0.10000000000002274</v>
      </c>
      <c r="E75" s="572">
        <f t="shared" si="15"/>
        <v>0.99930352416771118</v>
      </c>
      <c r="F75" s="581">
        <f>F59-F74</f>
        <v>133.63999999999999</v>
      </c>
      <c r="G75" s="709">
        <v>134.23999999999998</v>
      </c>
      <c r="H75" s="583">
        <f t="shared" si="16"/>
        <v>-0.59999999999999432</v>
      </c>
      <c r="I75" s="584">
        <f t="shared" si="17"/>
        <v>9.8400000000000034</v>
      </c>
      <c r="J75" s="585">
        <f t="shared" si="18"/>
        <v>1.0736306495061358</v>
      </c>
      <c r="K75" s="579">
        <f>K59-K74</f>
        <v>136.08000000000001</v>
      </c>
      <c r="L75" s="586">
        <f t="shared" si="19"/>
        <v>7.3999999999999773</v>
      </c>
      <c r="M75" s="577">
        <f t="shared" si="20"/>
        <v>1.0543797766019987</v>
      </c>
      <c r="N75" s="570"/>
    </row>
    <row r="76" spans="1:14" ht="15" customHeight="1">
      <c r="A76" s="587" t="s">
        <v>109</v>
      </c>
      <c r="B76" s="571">
        <f>B74/B59</f>
        <v>2.0480611687602405E-2</v>
      </c>
      <c r="C76" s="710">
        <v>2.046663937781416E-2</v>
      </c>
      <c r="D76" s="572">
        <f t="shared" si="14"/>
        <v>1.3972309788244652E-5</v>
      </c>
      <c r="E76" s="572">
        <f t="shared" si="15"/>
        <v>1.0006826870562537</v>
      </c>
      <c r="F76" s="588">
        <f>F74/F59</f>
        <v>1.807494489346069E-2</v>
      </c>
      <c r="G76" s="711">
        <v>1.7995610826627654E-2</v>
      </c>
      <c r="H76" s="585">
        <f t="shared" si="16"/>
        <v>7.9334066833035982E-5</v>
      </c>
      <c r="I76" s="574">
        <f t="shared" si="17"/>
        <v>2.4056667941417149E-3</v>
      </c>
      <c r="J76" s="585">
        <f t="shared" si="18"/>
        <v>1.1330940043425559</v>
      </c>
      <c r="K76" s="571">
        <f>K74/K59</f>
        <v>2.2764811490125672E-2</v>
      </c>
      <c r="L76" s="589">
        <f t="shared" si="19"/>
        <v>-2.2841998025232672E-3</v>
      </c>
      <c r="M76" s="577">
        <f t="shared" si="20"/>
        <v>0.89966093927401736</v>
      </c>
      <c r="N76" s="587"/>
    </row>
    <row r="77" spans="1:14" s="189" customFormat="1" ht="15" customHeight="1">
      <c r="A77" s="475" t="s">
        <v>32</v>
      </c>
      <c r="B77" s="109">
        <v>0.45</v>
      </c>
      <c r="C77" s="700">
        <v>0.45</v>
      </c>
      <c r="D77" s="374">
        <f t="shared" si="14"/>
        <v>0</v>
      </c>
      <c r="E77" s="375">
        <f t="shared" si="15"/>
        <v>1</v>
      </c>
      <c r="F77" s="280">
        <v>0.35</v>
      </c>
      <c r="G77" s="701">
        <v>0.37</v>
      </c>
      <c r="H77" s="507">
        <f t="shared" si="16"/>
        <v>-2.0000000000000018E-2</v>
      </c>
      <c r="I77" s="251">
        <f t="shared" si="17"/>
        <v>0.10000000000000003</v>
      </c>
      <c r="J77" s="291">
        <f t="shared" si="18"/>
        <v>1.2857142857142858</v>
      </c>
      <c r="K77" s="109">
        <v>0.38</v>
      </c>
      <c r="L77" s="423">
        <f t="shared" si="19"/>
        <v>7.0000000000000007E-2</v>
      </c>
      <c r="M77" s="391">
        <f t="shared" si="20"/>
        <v>1.1842105263157894</v>
      </c>
      <c r="N77" s="98"/>
    </row>
    <row r="78" spans="1:14" ht="15" customHeight="1">
      <c r="A78" s="477" t="s">
        <v>35</v>
      </c>
      <c r="B78" s="95">
        <v>0.03</v>
      </c>
      <c r="C78" s="704">
        <v>0.03</v>
      </c>
      <c r="D78" s="380">
        <f t="shared" si="14"/>
        <v>0</v>
      </c>
      <c r="E78" s="381">
        <f t="shared" si="15"/>
        <v>1</v>
      </c>
      <c r="F78" s="283">
        <v>0.03</v>
      </c>
      <c r="G78" s="705">
        <v>0.05</v>
      </c>
      <c r="H78" s="508">
        <f t="shared" si="16"/>
        <v>-2.0000000000000004E-2</v>
      </c>
      <c r="I78" s="192">
        <f t="shared" si="17"/>
        <v>0</v>
      </c>
      <c r="J78" s="294">
        <f t="shared" si="18"/>
        <v>1</v>
      </c>
      <c r="K78" s="95">
        <v>0.03</v>
      </c>
      <c r="L78" s="502">
        <f t="shared" si="19"/>
        <v>0</v>
      </c>
      <c r="M78" s="450">
        <f t="shared" si="20"/>
        <v>1</v>
      </c>
      <c r="N78" s="94"/>
    </row>
    <row r="79" spans="1:14" ht="15" customHeight="1">
      <c r="A79" s="615" t="s">
        <v>97</v>
      </c>
      <c r="B79" s="612">
        <f>B77-B78</f>
        <v>0.42000000000000004</v>
      </c>
      <c r="C79" s="712">
        <v>0.42000000000000004</v>
      </c>
      <c r="D79" s="616">
        <f t="shared" si="14"/>
        <v>0</v>
      </c>
      <c r="E79" s="600">
        <f t="shared" si="15"/>
        <v>1</v>
      </c>
      <c r="F79" s="612">
        <f>F77-F78</f>
        <v>0.31999999999999995</v>
      </c>
      <c r="G79" s="614">
        <v>0.32</v>
      </c>
      <c r="H79" s="617">
        <f t="shared" si="16"/>
        <v>0</v>
      </c>
      <c r="I79" s="618">
        <f t="shared" si="17"/>
        <v>0.10000000000000009</v>
      </c>
      <c r="J79" s="619">
        <f t="shared" si="18"/>
        <v>1.3125000000000002</v>
      </c>
      <c r="K79" s="612">
        <f>K77-K78</f>
        <v>0.35</v>
      </c>
      <c r="L79" s="620">
        <f t="shared" si="19"/>
        <v>7.0000000000000062E-2</v>
      </c>
      <c r="M79" s="604">
        <f t="shared" si="20"/>
        <v>1.2000000000000002</v>
      </c>
      <c r="N79" s="621"/>
    </row>
    <row r="81" spans="1:14" ht="15.6">
      <c r="A81" s="2" t="s">
        <v>250</v>
      </c>
    </row>
    <row r="82" spans="1:14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</row>
    <row r="83" spans="1:14" s="3" customFormat="1" ht="46.2">
      <c r="A83" s="473" t="s">
        <v>52</v>
      </c>
      <c r="B83" s="328" t="s">
        <v>397</v>
      </c>
      <c r="C83" s="368" t="s">
        <v>422</v>
      </c>
      <c r="D83" s="369" t="s">
        <v>423</v>
      </c>
      <c r="E83" s="370" t="s">
        <v>424</v>
      </c>
      <c r="F83" s="328" t="s">
        <v>398</v>
      </c>
      <c r="G83" s="116" t="s">
        <v>425</v>
      </c>
      <c r="H83" s="504" t="s">
        <v>426</v>
      </c>
      <c r="I83" s="496" t="s">
        <v>221</v>
      </c>
      <c r="J83" s="117" t="s">
        <v>222</v>
      </c>
      <c r="K83" s="330" t="s">
        <v>128</v>
      </c>
      <c r="L83" s="422" t="s">
        <v>223</v>
      </c>
      <c r="M83" s="397" t="s">
        <v>224</v>
      </c>
      <c r="N83" s="189"/>
    </row>
    <row r="84" spans="1:14" s="3" customFormat="1" ht="15" customHeight="1">
      <c r="A84" s="474"/>
      <c r="B84" s="329" t="s">
        <v>16</v>
      </c>
      <c r="C84" s="20" t="s">
        <v>16</v>
      </c>
      <c r="D84" s="371" t="s">
        <v>16</v>
      </c>
      <c r="E84" s="372" t="s">
        <v>1</v>
      </c>
      <c r="F84" s="329" t="s">
        <v>16</v>
      </c>
      <c r="G84" s="27" t="s">
        <v>16</v>
      </c>
      <c r="H84" s="505" t="s">
        <v>16</v>
      </c>
      <c r="I84" s="6" t="s">
        <v>16</v>
      </c>
      <c r="J84" s="6" t="s">
        <v>1</v>
      </c>
      <c r="K84" s="332" t="s">
        <v>16</v>
      </c>
      <c r="L84" s="387" t="s">
        <v>16</v>
      </c>
      <c r="M84" s="398" t="s">
        <v>1</v>
      </c>
      <c r="N84"/>
    </row>
    <row r="85" spans="1:14" s="3" customFormat="1" ht="15" customHeight="1">
      <c r="A85" s="475" t="s">
        <v>17</v>
      </c>
      <c r="B85" s="104">
        <v>652.4</v>
      </c>
      <c r="C85" s="698">
        <v>652.53</v>
      </c>
      <c r="D85" s="453">
        <f>B85-C85</f>
        <v>-0.12999999999999545</v>
      </c>
      <c r="E85" s="454">
        <f>B85/C85</f>
        <v>0.99980077544327461</v>
      </c>
      <c r="F85" s="104">
        <v>632.38</v>
      </c>
      <c r="G85" s="699">
        <v>632.55999999999995</v>
      </c>
      <c r="H85" s="506">
        <f>F85-G85</f>
        <v>-0.17999999999994998</v>
      </c>
      <c r="I85" s="281">
        <f>B85-F85</f>
        <v>20.019999999999982</v>
      </c>
      <c r="J85" s="290">
        <f>B85/F85</f>
        <v>1.0316581802081026</v>
      </c>
      <c r="K85" s="104">
        <v>601.88</v>
      </c>
      <c r="L85" s="501">
        <f>B85-K85</f>
        <v>50.519999999999982</v>
      </c>
      <c r="M85" s="389">
        <f>B85/K85</f>
        <v>1.0839369974081212</v>
      </c>
      <c r="N85"/>
    </row>
    <row r="86" spans="1:14" ht="15" customHeight="1">
      <c r="A86" s="475" t="s">
        <v>18</v>
      </c>
      <c r="B86" s="109">
        <v>141.61000000000001</v>
      </c>
      <c r="C86" s="700">
        <v>141.61000000000001</v>
      </c>
      <c r="D86" s="374">
        <f t="shared" ref="D86:D105" si="21">B86-C86</f>
        <v>0</v>
      </c>
      <c r="E86" s="375">
        <f t="shared" ref="E86:E105" si="22">B86/C86</f>
        <v>1</v>
      </c>
      <c r="F86" s="109">
        <v>138.78</v>
      </c>
      <c r="G86" s="701">
        <v>138.78</v>
      </c>
      <c r="H86" s="507">
        <f t="shared" ref="H86:H105" si="23">F86-G86</f>
        <v>0</v>
      </c>
      <c r="I86" s="251">
        <f t="shared" ref="I86:I105" si="24">B86-F86</f>
        <v>2.8300000000000125</v>
      </c>
      <c r="J86" s="291">
        <f t="shared" ref="J86:J105" si="25">B86/F86</f>
        <v>1.0203919873180574</v>
      </c>
      <c r="K86" s="109">
        <v>129.91</v>
      </c>
      <c r="L86" s="423">
        <f t="shared" ref="L86:L105" si="26">B86-K86</f>
        <v>11.700000000000017</v>
      </c>
      <c r="M86" s="391">
        <f t="shared" ref="M86:M105" si="27">B86/K86</f>
        <v>1.0900623508582867</v>
      </c>
    </row>
    <row r="87" spans="1:14" s="3" customFormat="1" ht="15" customHeight="1">
      <c r="A87" s="476" t="s">
        <v>19</v>
      </c>
      <c r="B87" s="360">
        <v>510.79</v>
      </c>
      <c r="C87" s="702">
        <v>510.92</v>
      </c>
      <c r="D87" s="377">
        <f t="shared" si="21"/>
        <v>-0.12999999999999545</v>
      </c>
      <c r="E87" s="378">
        <f t="shared" si="22"/>
        <v>0.9997455570343694</v>
      </c>
      <c r="F87" s="360">
        <v>493.6</v>
      </c>
      <c r="G87" s="703">
        <v>493.79</v>
      </c>
      <c r="H87" s="516">
        <f t="shared" si="23"/>
        <v>-0.18999999999999773</v>
      </c>
      <c r="I87" s="362">
        <f t="shared" si="24"/>
        <v>17.189999999999998</v>
      </c>
      <c r="J87" s="448">
        <f t="shared" si="25"/>
        <v>1.034825769854133</v>
      </c>
      <c r="K87" s="360">
        <v>471.97</v>
      </c>
      <c r="L87" s="409">
        <f t="shared" si="26"/>
        <v>38.819999999999993</v>
      </c>
      <c r="M87" s="393">
        <f t="shared" si="27"/>
        <v>1.0822509905290589</v>
      </c>
      <c r="N87"/>
    </row>
    <row r="88" spans="1:14" s="98" customFormat="1" ht="15" customHeight="1">
      <c r="A88" s="475" t="s">
        <v>20</v>
      </c>
      <c r="B88" s="109">
        <v>66.3</v>
      </c>
      <c r="C88" s="700">
        <v>66.3</v>
      </c>
      <c r="D88" s="374">
        <f t="shared" si="21"/>
        <v>0</v>
      </c>
      <c r="E88" s="375">
        <f t="shared" si="22"/>
        <v>1</v>
      </c>
      <c r="F88" s="109">
        <v>65.63</v>
      </c>
      <c r="G88" s="701">
        <v>65.63</v>
      </c>
      <c r="H88" s="507">
        <f t="shared" si="23"/>
        <v>0</v>
      </c>
      <c r="I88" s="251">
        <f t="shared" si="24"/>
        <v>0.67000000000000171</v>
      </c>
      <c r="J88" s="291">
        <f t="shared" si="25"/>
        <v>1.0102087460003049</v>
      </c>
      <c r="K88" s="109">
        <v>60.7</v>
      </c>
      <c r="L88" s="423">
        <f t="shared" si="26"/>
        <v>5.5999999999999943</v>
      </c>
      <c r="M88" s="391">
        <f t="shared" si="27"/>
        <v>1.0922570016474464</v>
      </c>
      <c r="N88"/>
    </row>
    <row r="89" spans="1:14" s="3" customFormat="1" ht="15" customHeight="1">
      <c r="A89" s="477" t="s">
        <v>21</v>
      </c>
      <c r="B89" s="95">
        <v>8.5</v>
      </c>
      <c r="C89" s="704">
        <v>8.5</v>
      </c>
      <c r="D89" s="380">
        <f t="shared" si="21"/>
        <v>0</v>
      </c>
      <c r="E89" s="381">
        <f t="shared" si="22"/>
        <v>1</v>
      </c>
      <c r="F89" s="95">
        <v>7.5</v>
      </c>
      <c r="G89" s="705">
        <v>7.5</v>
      </c>
      <c r="H89" s="508">
        <f t="shared" si="23"/>
        <v>0</v>
      </c>
      <c r="I89" s="192">
        <f t="shared" si="24"/>
        <v>1</v>
      </c>
      <c r="J89" s="294">
        <f t="shared" si="25"/>
        <v>1.1333333333333333</v>
      </c>
      <c r="K89" s="95">
        <v>6</v>
      </c>
      <c r="L89" s="502">
        <f t="shared" si="26"/>
        <v>2.5</v>
      </c>
      <c r="M89" s="450">
        <f t="shared" si="27"/>
        <v>1.4166666666666667</v>
      </c>
    </row>
    <row r="90" spans="1:14" s="3" customFormat="1" ht="15" customHeight="1">
      <c r="A90" s="477" t="s">
        <v>25</v>
      </c>
      <c r="B90" s="95">
        <v>52</v>
      </c>
      <c r="C90" s="704">
        <v>52</v>
      </c>
      <c r="D90" s="380">
        <f t="shared" si="21"/>
        <v>0</v>
      </c>
      <c r="E90" s="381">
        <f t="shared" si="22"/>
        <v>1</v>
      </c>
      <c r="F90" s="95">
        <v>51</v>
      </c>
      <c r="G90" s="705">
        <v>51</v>
      </c>
      <c r="H90" s="508">
        <f t="shared" si="23"/>
        <v>0</v>
      </c>
      <c r="I90" s="192">
        <f t="shared" si="24"/>
        <v>1</v>
      </c>
      <c r="J90" s="294">
        <f t="shared" si="25"/>
        <v>1.0196078431372548</v>
      </c>
      <c r="K90" s="95">
        <v>49</v>
      </c>
      <c r="L90" s="502">
        <f t="shared" si="26"/>
        <v>3</v>
      </c>
      <c r="M90" s="450">
        <f t="shared" si="27"/>
        <v>1.0612244897959184</v>
      </c>
    </row>
    <row r="91" spans="1:14" s="94" customFormat="1" ht="15" customHeight="1">
      <c r="A91" s="346" t="s">
        <v>49</v>
      </c>
      <c r="B91" s="78">
        <v>5.8</v>
      </c>
      <c r="C91" s="706">
        <v>5.8</v>
      </c>
      <c r="D91" s="383">
        <f t="shared" si="21"/>
        <v>0</v>
      </c>
      <c r="E91" s="384">
        <f t="shared" si="22"/>
        <v>1</v>
      </c>
      <c r="F91" s="78">
        <v>7.13</v>
      </c>
      <c r="G91" s="707">
        <v>7.13</v>
      </c>
      <c r="H91" s="509">
        <f t="shared" si="23"/>
        <v>0</v>
      </c>
      <c r="I91" s="196">
        <f t="shared" si="24"/>
        <v>-1.33</v>
      </c>
      <c r="J91" s="295">
        <f t="shared" si="25"/>
        <v>0.8134642356241234</v>
      </c>
      <c r="K91" s="78">
        <v>5.7</v>
      </c>
      <c r="L91" s="503">
        <f t="shared" si="26"/>
        <v>9.9999999999999645E-2</v>
      </c>
      <c r="M91" s="451">
        <f t="shared" si="27"/>
        <v>1.0175438596491226</v>
      </c>
      <c r="N91" s="3"/>
    </row>
    <row r="92" spans="1:14" s="94" customFormat="1" ht="15" customHeight="1">
      <c r="A92" s="475" t="s">
        <v>24</v>
      </c>
      <c r="B92" s="109">
        <v>153.25</v>
      </c>
      <c r="C92" s="700">
        <v>153.25</v>
      </c>
      <c r="D92" s="374">
        <f t="shared" si="21"/>
        <v>0</v>
      </c>
      <c r="E92" s="375">
        <f t="shared" si="22"/>
        <v>1</v>
      </c>
      <c r="F92" s="109">
        <v>147.96</v>
      </c>
      <c r="G92" s="701">
        <v>147.86000000000001</v>
      </c>
      <c r="H92" s="507">
        <f t="shared" si="23"/>
        <v>9.9999999999994316E-2</v>
      </c>
      <c r="I92" s="251">
        <f t="shared" si="24"/>
        <v>5.289999999999992</v>
      </c>
      <c r="J92" s="291">
        <f t="shared" si="25"/>
        <v>1.0357529061908624</v>
      </c>
      <c r="K92" s="109">
        <v>144.9</v>
      </c>
      <c r="L92" s="423">
        <f t="shared" si="26"/>
        <v>8.3499999999999943</v>
      </c>
      <c r="M92" s="391">
        <f t="shared" si="27"/>
        <v>1.0576259489302968</v>
      </c>
      <c r="N92"/>
    </row>
    <row r="93" spans="1:14" s="3" customFormat="1" ht="15" customHeight="1">
      <c r="A93" s="477" t="s">
        <v>50</v>
      </c>
      <c r="B93" s="95">
        <v>13.4</v>
      </c>
      <c r="C93" s="704">
        <v>13.4</v>
      </c>
      <c r="D93" s="380">
        <f t="shared" si="21"/>
        <v>0</v>
      </c>
      <c r="E93" s="381">
        <f t="shared" si="22"/>
        <v>1</v>
      </c>
      <c r="F93" s="95">
        <v>12.7</v>
      </c>
      <c r="G93" s="705">
        <v>12.7</v>
      </c>
      <c r="H93" s="508">
        <f t="shared" si="23"/>
        <v>0</v>
      </c>
      <c r="I93" s="192">
        <f t="shared" si="24"/>
        <v>0.70000000000000107</v>
      </c>
      <c r="J93" s="294">
        <f t="shared" si="25"/>
        <v>1.0551181102362206</v>
      </c>
      <c r="K93" s="95">
        <v>12.45</v>
      </c>
      <c r="L93" s="502">
        <f t="shared" si="26"/>
        <v>0.95000000000000107</v>
      </c>
      <c r="M93" s="450">
        <f t="shared" si="27"/>
        <v>1.0763052208835342</v>
      </c>
    </row>
    <row r="94" spans="1:14" s="98" customFormat="1" ht="15" customHeight="1">
      <c r="A94" s="475" t="s">
        <v>55</v>
      </c>
      <c r="B94" s="109">
        <v>56</v>
      </c>
      <c r="C94" s="700">
        <v>56</v>
      </c>
      <c r="D94" s="374">
        <f t="shared" si="21"/>
        <v>0</v>
      </c>
      <c r="E94" s="375">
        <f t="shared" si="22"/>
        <v>1</v>
      </c>
      <c r="F94" s="109">
        <v>55</v>
      </c>
      <c r="G94" s="701">
        <v>54.9</v>
      </c>
      <c r="H94" s="507">
        <f t="shared" si="23"/>
        <v>0.10000000000000142</v>
      </c>
      <c r="I94" s="251">
        <f t="shared" si="24"/>
        <v>1</v>
      </c>
      <c r="J94" s="291">
        <f t="shared" si="25"/>
        <v>1.0181818181818181</v>
      </c>
      <c r="K94" s="109">
        <v>55.5</v>
      </c>
      <c r="L94" s="423">
        <f t="shared" si="26"/>
        <v>0.5</v>
      </c>
      <c r="M94" s="391">
        <f t="shared" si="27"/>
        <v>1.0090090090090089</v>
      </c>
    </row>
    <row r="95" spans="1:14" s="98" customFormat="1" ht="15" customHeight="1">
      <c r="A95" s="477" t="s">
        <v>36</v>
      </c>
      <c r="B95" s="95">
        <v>11.5</v>
      </c>
      <c r="C95" s="704">
        <v>11.5</v>
      </c>
      <c r="D95" s="380">
        <f t="shared" si="21"/>
        <v>0</v>
      </c>
      <c r="E95" s="381">
        <f t="shared" si="22"/>
        <v>1</v>
      </c>
      <c r="F95" s="95">
        <v>11.6</v>
      </c>
      <c r="G95" s="705">
        <v>11.6</v>
      </c>
      <c r="H95" s="508">
        <f t="shared" si="23"/>
        <v>0</v>
      </c>
      <c r="I95" s="192">
        <f t="shared" si="24"/>
        <v>-9.9999999999999645E-2</v>
      </c>
      <c r="J95" s="294">
        <f t="shared" si="25"/>
        <v>0.99137931034482762</v>
      </c>
      <c r="K95" s="95">
        <v>11.6</v>
      </c>
      <c r="L95" s="502">
        <f t="shared" si="26"/>
        <v>-9.9999999999999645E-2</v>
      </c>
      <c r="M95" s="450">
        <f t="shared" si="27"/>
        <v>0.99137931034482762</v>
      </c>
      <c r="N95" s="3"/>
    </row>
    <row r="96" spans="1:14" s="94" customFormat="1" ht="15" customHeight="1">
      <c r="A96" s="477" t="s">
        <v>37</v>
      </c>
      <c r="B96" s="95">
        <v>24.3</v>
      </c>
      <c r="C96" s="704">
        <v>24.3</v>
      </c>
      <c r="D96" s="380">
        <f t="shared" si="21"/>
        <v>0</v>
      </c>
      <c r="E96" s="381">
        <f t="shared" si="22"/>
        <v>1</v>
      </c>
      <c r="F96" s="95">
        <v>22.5</v>
      </c>
      <c r="G96" s="705">
        <v>22.5</v>
      </c>
      <c r="H96" s="508">
        <f t="shared" si="23"/>
        <v>0</v>
      </c>
      <c r="I96" s="192">
        <f t="shared" si="24"/>
        <v>1.8000000000000007</v>
      </c>
      <c r="J96" s="294">
        <f t="shared" si="25"/>
        <v>1.08</v>
      </c>
      <c r="K96" s="95">
        <v>20.3</v>
      </c>
      <c r="L96" s="502">
        <f t="shared" si="26"/>
        <v>4</v>
      </c>
      <c r="M96" s="450">
        <f t="shared" si="27"/>
        <v>1.1970443349753694</v>
      </c>
      <c r="N96" s="3"/>
    </row>
    <row r="97" spans="1:14" s="621" customFormat="1" ht="15" customHeight="1">
      <c r="A97" s="477" t="s">
        <v>30</v>
      </c>
      <c r="B97" s="95">
        <v>36.1</v>
      </c>
      <c r="C97" s="704">
        <v>36.1</v>
      </c>
      <c r="D97" s="380">
        <f t="shared" si="21"/>
        <v>0</v>
      </c>
      <c r="E97" s="381">
        <f t="shared" si="22"/>
        <v>1</v>
      </c>
      <c r="F97" s="95">
        <v>34.9</v>
      </c>
      <c r="G97" s="705">
        <v>34.9</v>
      </c>
      <c r="H97" s="508">
        <f t="shared" si="23"/>
        <v>0</v>
      </c>
      <c r="I97" s="192">
        <f t="shared" si="24"/>
        <v>1.2000000000000028</v>
      </c>
      <c r="J97" s="294">
        <f t="shared" si="25"/>
        <v>1.0343839541547279</v>
      </c>
      <c r="K97" s="95">
        <v>33</v>
      </c>
      <c r="L97" s="502">
        <f t="shared" si="26"/>
        <v>3.1000000000000014</v>
      </c>
      <c r="M97" s="450">
        <f t="shared" si="27"/>
        <v>1.093939393939394</v>
      </c>
      <c r="N97" s="94"/>
    </row>
    <row r="98" spans="1:14" ht="15" customHeight="1">
      <c r="A98" s="477" t="s">
        <v>40</v>
      </c>
      <c r="B98" s="95">
        <v>7.5</v>
      </c>
      <c r="C98" s="704">
        <v>7.5</v>
      </c>
      <c r="D98" s="380">
        <f t="shared" si="21"/>
        <v>0</v>
      </c>
      <c r="E98" s="381">
        <f t="shared" si="22"/>
        <v>1</v>
      </c>
      <c r="F98" s="95">
        <v>7.21</v>
      </c>
      <c r="G98" s="705">
        <v>7.21</v>
      </c>
      <c r="H98" s="508">
        <f t="shared" si="23"/>
        <v>0</v>
      </c>
      <c r="I98" s="192">
        <f t="shared" si="24"/>
        <v>0.29000000000000004</v>
      </c>
      <c r="J98" s="294">
        <f t="shared" si="25"/>
        <v>1.0402219140083218</v>
      </c>
      <c r="K98" s="95">
        <v>7.8</v>
      </c>
      <c r="L98" s="502">
        <f t="shared" si="26"/>
        <v>-0.29999999999999982</v>
      </c>
      <c r="M98" s="450">
        <f t="shared" si="27"/>
        <v>0.96153846153846156</v>
      </c>
      <c r="N98" s="94"/>
    </row>
    <row r="99" spans="1:14" ht="15" customHeight="1">
      <c r="A99" s="346" t="s">
        <v>23</v>
      </c>
      <c r="B99" s="78">
        <v>8.4</v>
      </c>
      <c r="C99" s="706">
        <v>8.4</v>
      </c>
      <c r="D99" s="383">
        <f t="shared" si="21"/>
        <v>0</v>
      </c>
      <c r="E99" s="384">
        <f t="shared" si="22"/>
        <v>1</v>
      </c>
      <c r="F99" s="78">
        <v>7.1</v>
      </c>
      <c r="G99" s="707">
        <v>7.1</v>
      </c>
      <c r="H99" s="509">
        <f t="shared" si="23"/>
        <v>0</v>
      </c>
      <c r="I99" s="196">
        <f t="shared" si="24"/>
        <v>1.3000000000000007</v>
      </c>
      <c r="J99" s="295">
        <f t="shared" si="25"/>
        <v>1.183098591549296</v>
      </c>
      <c r="K99" s="78">
        <v>7.1</v>
      </c>
      <c r="L99" s="503">
        <f t="shared" si="26"/>
        <v>1.3000000000000007</v>
      </c>
      <c r="M99" s="451">
        <f t="shared" si="27"/>
        <v>1.183098591549296</v>
      </c>
      <c r="N99" s="3"/>
    </row>
    <row r="100" spans="1:14" ht="15" customHeight="1">
      <c r="A100" s="475" t="s">
        <v>26</v>
      </c>
      <c r="B100" s="109">
        <v>166</v>
      </c>
      <c r="C100" s="700">
        <v>166</v>
      </c>
      <c r="D100" s="374">
        <f t="shared" si="21"/>
        <v>0</v>
      </c>
      <c r="E100" s="375">
        <f t="shared" si="22"/>
        <v>1</v>
      </c>
      <c r="F100" s="109">
        <v>162</v>
      </c>
      <c r="G100" s="701">
        <v>162</v>
      </c>
      <c r="H100" s="507">
        <f t="shared" si="23"/>
        <v>0</v>
      </c>
      <c r="I100" s="251">
        <f t="shared" si="24"/>
        <v>4</v>
      </c>
      <c r="J100" s="291">
        <f t="shared" si="25"/>
        <v>1.0246913580246915</v>
      </c>
      <c r="K100" s="109">
        <v>153.5</v>
      </c>
      <c r="L100" s="423">
        <f t="shared" si="26"/>
        <v>12.5</v>
      </c>
      <c r="M100" s="391">
        <f t="shared" si="27"/>
        <v>1.0814332247557004</v>
      </c>
      <c r="N100" s="98"/>
    </row>
    <row r="101" spans="1:14" s="189" customFormat="1" ht="15" customHeight="1">
      <c r="A101" s="570" t="s">
        <v>110</v>
      </c>
      <c r="B101" s="579">
        <f>B85-B100</f>
        <v>486.4</v>
      </c>
      <c r="C101" s="708">
        <v>486.53</v>
      </c>
      <c r="D101" s="580">
        <f t="shared" si="21"/>
        <v>-0.12999999999999545</v>
      </c>
      <c r="E101" s="572">
        <f t="shared" si="22"/>
        <v>0.99973280167718337</v>
      </c>
      <c r="F101" s="581">
        <f>F85-F100</f>
        <v>470.38</v>
      </c>
      <c r="G101" s="709">
        <v>470.55999999999995</v>
      </c>
      <c r="H101" s="583">
        <f t="shared" si="23"/>
        <v>-0.17999999999994998</v>
      </c>
      <c r="I101" s="584">
        <f t="shared" si="24"/>
        <v>16.019999999999982</v>
      </c>
      <c r="J101" s="585">
        <f t="shared" si="25"/>
        <v>1.0340575704749351</v>
      </c>
      <c r="K101" s="579">
        <f>K85-K100</f>
        <v>448.38</v>
      </c>
      <c r="L101" s="586">
        <f t="shared" si="26"/>
        <v>38.019999999999982</v>
      </c>
      <c r="M101" s="577">
        <f t="shared" si="27"/>
        <v>1.0847941478210446</v>
      </c>
      <c r="N101" s="570"/>
    </row>
    <row r="102" spans="1:14" ht="15" customHeight="1">
      <c r="A102" s="587" t="s">
        <v>111</v>
      </c>
      <c r="B102" s="571">
        <f>B100/B85</f>
        <v>0.25444512568976091</v>
      </c>
      <c r="C102" s="710">
        <v>0.25439443397238443</v>
      </c>
      <c r="D102" s="572">
        <f t="shared" si="21"/>
        <v>5.0691717376483147E-5</v>
      </c>
      <c r="E102" s="572">
        <f t="shared" si="22"/>
        <v>1.0001992642550583</v>
      </c>
      <c r="F102" s="588">
        <f>F100/F85</f>
        <v>0.256175084601031</v>
      </c>
      <c r="G102" s="711">
        <v>0.25610218793474138</v>
      </c>
      <c r="H102" s="585">
        <f t="shared" si="23"/>
        <v>7.2896666289623546E-5</v>
      </c>
      <c r="I102" s="574">
        <f t="shared" si="24"/>
        <v>-1.7299589112700908E-3</v>
      </c>
      <c r="J102" s="585">
        <f t="shared" si="25"/>
        <v>0.99324696656599398</v>
      </c>
      <c r="K102" s="571">
        <f>K100/K85</f>
        <v>0.25503422609157972</v>
      </c>
      <c r="L102" s="589">
        <f t="shared" si="26"/>
        <v>-5.8910040181880952E-4</v>
      </c>
      <c r="M102" s="577">
        <f t="shared" si="27"/>
        <v>0.99769011237884886</v>
      </c>
      <c r="N102" s="587"/>
    </row>
    <row r="103" spans="1:14" ht="15" customHeight="1">
      <c r="A103" s="475" t="s">
        <v>32</v>
      </c>
      <c r="B103" s="109">
        <v>15.98</v>
      </c>
      <c r="C103" s="700">
        <v>16.48</v>
      </c>
      <c r="D103" s="374">
        <f t="shared" si="21"/>
        <v>-0.5</v>
      </c>
      <c r="E103" s="375">
        <f t="shared" si="22"/>
        <v>0.96966019417475724</v>
      </c>
      <c r="F103" s="109">
        <v>17.2</v>
      </c>
      <c r="G103" s="701">
        <v>17.3</v>
      </c>
      <c r="H103" s="507">
        <f t="shared" si="23"/>
        <v>-0.10000000000000142</v>
      </c>
      <c r="I103" s="251">
        <f t="shared" si="24"/>
        <v>-1.2199999999999989</v>
      </c>
      <c r="J103" s="291">
        <f t="shared" si="25"/>
        <v>0.92906976744186054</v>
      </c>
      <c r="K103" s="109">
        <v>16.62</v>
      </c>
      <c r="L103" s="423">
        <f t="shared" si="26"/>
        <v>-0.64000000000000057</v>
      </c>
      <c r="M103" s="391">
        <f t="shared" si="27"/>
        <v>0.96149217809867626</v>
      </c>
      <c r="N103" s="98"/>
    </row>
    <row r="104" spans="1:14" ht="15" customHeight="1">
      <c r="A104" s="477" t="s">
        <v>35</v>
      </c>
      <c r="B104" s="95">
        <v>3.8</v>
      </c>
      <c r="C104" s="704">
        <v>3.8</v>
      </c>
      <c r="D104" s="380">
        <f t="shared" si="21"/>
        <v>0</v>
      </c>
      <c r="E104" s="381">
        <f t="shared" si="22"/>
        <v>1</v>
      </c>
      <c r="F104" s="95">
        <v>5.0999999999999996</v>
      </c>
      <c r="G104" s="705">
        <v>5.0999999999999996</v>
      </c>
      <c r="H104" s="508">
        <f t="shared" si="23"/>
        <v>0</v>
      </c>
      <c r="I104" s="192">
        <f t="shared" si="24"/>
        <v>-1.2999999999999998</v>
      </c>
      <c r="J104" s="294">
        <f t="shared" si="25"/>
        <v>0.74509803921568629</v>
      </c>
      <c r="K104" s="95">
        <v>5.5</v>
      </c>
      <c r="L104" s="502">
        <f t="shared" si="26"/>
        <v>-1.7000000000000002</v>
      </c>
      <c r="M104" s="450">
        <f t="shared" si="27"/>
        <v>0.69090909090909092</v>
      </c>
      <c r="N104" s="94"/>
    </row>
    <row r="105" spans="1:14" ht="15" customHeight="1">
      <c r="A105" s="615" t="s">
        <v>97</v>
      </c>
      <c r="B105" s="612">
        <f>B103-B104</f>
        <v>12.18</v>
      </c>
      <c r="C105" s="712">
        <v>12.68</v>
      </c>
      <c r="D105" s="616">
        <f t="shared" si="21"/>
        <v>-0.5</v>
      </c>
      <c r="E105" s="600">
        <f t="shared" si="22"/>
        <v>0.9605678233438486</v>
      </c>
      <c r="F105" s="612">
        <f>F103-F104</f>
        <v>12.1</v>
      </c>
      <c r="G105" s="614">
        <v>12.200000000000001</v>
      </c>
      <c r="H105" s="617">
        <f t="shared" si="23"/>
        <v>-0.10000000000000142</v>
      </c>
      <c r="I105" s="618">
        <f t="shared" si="24"/>
        <v>8.0000000000000071E-2</v>
      </c>
      <c r="J105" s="619">
        <f t="shared" si="25"/>
        <v>1.0066115702479339</v>
      </c>
      <c r="K105" s="612">
        <f>K103-K104</f>
        <v>11.120000000000001</v>
      </c>
      <c r="L105" s="620">
        <f t="shared" si="26"/>
        <v>1.0599999999999987</v>
      </c>
      <c r="M105" s="604">
        <f t="shared" si="27"/>
        <v>1.0953237410071941</v>
      </c>
      <c r="N105" s="621"/>
    </row>
    <row r="107" spans="1:14" s="3" customFormat="1" ht="15.6">
      <c r="A107" s="2" t="s">
        <v>251</v>
      </c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s="3" customForma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82"/>
      <c r="M108"/>
      <c r="N108"/>
    </row>
    <row r="109" spans="1:14" s="3" customFormat="1" ht="46.2">
      <c r="A109" s="473" t="s">
        <v>62</v>
      </c>
      <c r="B109" s="328" t="s">
        <v>399</v>
      </c>
      <c r="C109" s="368" t="s">
        <v>427</v>
      </c>
      <c r="D109" s="369" t="s">
        <v>428</v>
      </c>
      <c r="E109" s="370" t="s">
        <v>429</v>
      </c>
      <c r="F109" s="328" t="s">
        <v>400</v>
      </c>
      <c r="G109" s="116" t="s">
        <v>430</v>
      </c>
      <c r="H109" s="504" t="s">
        <v>431</v>
      </c>
      <c r="I109" s="496" t="s">
        <v>252</v>
      </c>
      <c r="J109" s="117" t="s">
        <v>253</v>
      </c>
      <c r="K109" s="330" t="s">
        <v>129</v>
      </c>
      <c r="L109" s="422" t="s">
        <v>254</v>
      </c>
      <c r="M109" s="397" t="s">
        <v>255</v>
      </c>
      <c r="N109" s="189"/>
    </row>
    <row r="110" spans="1:14">
      <c r="A110" s="474"/>
      <c r="B110" s="329" t="s">
        <v>16</v>
      </c>
      <c r="C110" s="20" t="s">
        <v>16</v>
      </c>
      <c r="D110" s="371" t="s">
        <v>16</v>
      </c>
      <c r="E110" s="372" t="s">
        <v>1</v>
      </c>
      <c r="F110" s="329" t="s">
        <v>16</v>
      </c>
      <c r="G110" s="27" t="s">
        <v>16</v>
      </c>
      <c r="H110" s="505" t="s">
        <v>16</v>
      </c>
      <c r="I110" s="6" t="s">
        <v>16</v>
      </c>
      <c r="J110" s="6" t="s">
        <v>1</v>
      </c>
      <c r="K110" s="332" t="s">
        <v>16</v>
      </c>
      <c r="L110" s="387" t="s">
        <v>16</v>
      </c>
      <c r="M110" s="398" t="s">
        <v>1</v>
      </c>
    </row>
    <row r="111" spans="1:14" s="3" customFormat="1" ht="15" customHeight="1">
      <c r="A111" s="475" t="s">
        <v>17</v>
      </c>
      <c r="B111" s="104">
        <v>1068.01</v>
      </c>
      <c r="C111" s="698">
        <v>1066.6199999999999</v>
      </c>
      <c r="D111" s="453">
        <f>B111-C111</f>
        <v>1.3900000000001</v>
      </c>
      <c r="E111" s="454">
        <f>B111/C111</f>
        <v>1.0013031820142133</v>
      </c>
      <c r="F111" s="278">
        <v>1063.1199999999999</v>
      </c>
      <c r="G111" s="699">
        <v>1062.6099999999999</v>
      </c>
      <c r="H111" s="506">
        <f>F111-G111</f>
        <v>0.50999999999999091</v>
      </c>
      <c r="I111" s="281">
        <f>B111-F111</f>
        <v>4.8900000000001</v>
      </c>
      <c r="J111" s="290">
        <f>B111/F111</f>
        <v>1.0045996688990895</v>
      </c>
      <c r="K111" s="104">
        <v>968.28</v>
      </c>
      <c r="L111" s="501">
        <f>B111-K111</f>
        <v>99.730000000000018</v>
      </c>
      <c r="M111" s="389">
        <f>B111/K111</f>
        <v>1.1029970669641014</v>
      </c>
      <c r="N111"/>
    </row>
    <row r="112" spans="1:14" s="98" customFormat="1" ht="15" customHeight="1">
      <c r="A112" s="475" t="s">
        <v>18</v>
      </c>
      <c r="B112" s="109">
        <v>319.04000000000002</v>
      </c>
      <c r="C112" s="700">
        <v>317.77</v>
      </c>
      <c r="D112" s="374">
        <f t="shared" ref="D112:D131" si="28">B112-C112</f>
        <v>1.2700000000000387</v>
      </c>
      <c r="E112" s="375">
        <f t="shared" ref="E112:E131" si="29">B112/C112</f>
        <v>1.0039966013154169</v>
      </c>
      <c r="F112" s="280">
        <v>313.81</v>
      </c>
      <c r="G112" s="701">
        <v>313.81</v>
      </c>
      <c r="H112" s="507">
        <f t="shared" ref="H112:H131" si="30">F112-G112</f>
        <v>0</v>
      </c>
      <c r="I112" s="251">
        <f t="shared" ref="I112:I131" si="31">B112-F112</f>
        <v>5.2300000000000182</v>
      </c>
      <c r="J112" s="291">
        <f t="shared" ref="J112:J131" si="32">B112/F112</f>
        <v>1.0166661355597337</v>
      </c>
      <c r="K112" s="109">
        <v>298.79000000000002</v>
      </c>
      <c r="L112" s="423">
        <f t="shared" ref="L112:L131" si="33">B112-K112</f>
        <v>20.25</v>
      </c>
      <c r="M112" s="391">
        <f t="shared" ref="M112:M131" si="34">B112/K112</f>
        <v>1.067773352521838</v>
      </c>
      <c r="N112"/>
    </row>
    <row r="113" spans="1:14" s="3" customFormat="1" ht="15" customHeight="1">
      <c r="A113" s="476" t="s">
        <v>19</v>
      </c>
      <c r="B113" s="360">
        <v>748.97</v>
      </c>
      <c r="C113" s="702">
        <v>748.85</v>
      </c>
      <c r="D113" s="377">
        <f t="shared" si="28"/>
        <v>0.12000000000000455</v>
      </c>
      <c r="E113" s="378">
        <f t="shared" si="29"/>
        <v>1.0001602457100889</v>
      </c>
      <c r="F113" s="487">
        <v>749.31</v>
      </c>
      <c r="G113" s="703">
        <v>748.8</v>
      </c>
      <c r="H113" s="516">
        <f t="shared" si="30"/>
        <v>0.50999999999999091</v>
      </c>
      <c r="I113" s="362">
        <f t="shared" si="31"/>
        <v>-0.33999999999991815</v>
      </c>
      <c r="J113" s="448">
        <f t="shared" si="32"/>
        <v>0.99954624921594548</v>
      </c>
      <c r="K113" s="360">
        <v>669.5</v>
      </c>
      <c r="L113" s="409">
        <f t="shared" si="33"/>
        <v>79.470000000000027</v>
      </c>
      <c r="M113" s="393">
        <f t="shared" si="34"/>
        <v>1.1187005227781928</v>
      </c>
      <c r="N113"/>
    </row>
    <row r="114" spans="1:14" s="3" customFormat="1" ht="15" customHeight="1">
      <c r="A114" s="475" t="s">
        <v>20</v>
      </c>
      <c r="B114" s="109">
        <v>85.7</v>
      </c>
      <c r="C114" s="700">
        <v>85.7</v>
      </c>
      <c r="D114" s="374">
        <f t="shared" si="28"/>
        <v>0</v>
      </c>
      <c r="E114" s="375">
        <f t="shared" si="29"/>
        <v>1</v>
      </c>
      <c r="F114" s="280">
        <v>84.83</v>
      </c>
      <c r="G114" s="701">
        <v>84.83</v>
      </c>
      <c r="H114" s="507">
        <f t="shared" si="30"/>
        <v>0</v>
      </c>
      <c r="I114" s="251">
        <f t="shared" si="31"/>
        <v>0.87000000000000455</v>
      </c>
      <c r="J114" s="291">
        <f t="shared" si="32"/>
        <v>1.0102558057291053</v>
      </c>
      <c r="K114" s="109">
        <v>77.77</v>
      </c>
      <c r="L114" s="423">
        <f t="shared" si="33"/>
        <v>7.9300000000000068</v>
      </c>
      <c r="M114" s="391">
        <f t="shared" si="34"/>
        <v>1.101967339591102</v>
      </c>
      <c r="N114"/>
    </row>
    <row r="115" spans="1:14" s="94" customFormat="1" ht="15" customHeight="1">
      <c r="A115" s="477" t="s">
        <v>21</v>
      </c>
      <c r="B115" s="95">
        <v>12.5</v>
      </c>
      <c r="C115" s="704">
        <v>12.5</v>
      </c>
      <c r="D115" s="380">
        <f t="shared" si="28"/>
        <v>0</v>
      </c>
      <c r="E115" s="381">
        <f t="shared" si="29"/>
        <v>1</v>
      </c>
      <c r="F115" s="283">
        <v>11.2</v>
      </c>
      <c r="G115" s="705">
        <v>11.2</v>
      </c>
      <c r="H115" s="508">
        <f t="shared" si="30"/>
        <v>0</v>
      </c>
      <c r="I115" s="192">
        <f t="shared" si="31"/>
        <v>1.3000000000000007</v>
      </c>
      <c r="J115" s="294">
        <f t="shared" si="32"/>
        <v>1.1160714285714286</v>
      </c>
      <c r="K115" s="95">
        <v>9.3000000000000007</v>
      </c>
      <c r="L115" s="502">
        <f t="shared" si="33"/>
        <v>3.1999999999999993</v>
      </c>
      <c r="M115" s="450">
        <f t="shared" si="34"/>
        <v>1.3440860215053763</v>
      </c>
      <c r="N115" s="3"/>
    </row>
    <row r="116" spans="1:14" s="94" customFormat="1" ht="15" customHeight="1">
      <c r="A116" s="477" t="s">
        <v>25</v>
      </c>
      <c r="B116" s="95">
        <v>61.5</v>
      </c>
      <c r="C116" s="704">
        <v>61.5</v>
      </c>
      <c r="D116" s="380">
        <f t="shared" si="28"/>
        <v>0</v>
      </c>
      <c r="E116" s="381">
        <f t="shared" si="29"/>
        <v>1</v>
      </c>
      <c r="F116" s="283">
        <v>60.5</v>
      </c>
      <c r="G116" s="705">
        <v>60.5</v>
      </c>
      <c r="H116" s="508">
        <f t="shared" si="30"/>
        <v>0</v>
      </c>
      <c r="I116" s="192">
        <f t="shared" si="31"/>
        <v>1</v>
      </c>
      <c r="J116" s="294">
        <f t="shared" si="32"/>
        <v>1.0165289256198347</v>
      </c>
      <c r="K116" s="95">
        <v>57.5</v>
      </c>
      <c r="L116" s="502">
        <f t="shared" si="33"/>
        <v>4</v>
      </c>
      <c r="M116" s="450">
        <f t="shared" si="34"/>
        <v>1.0695652173913044</v>
      </c>
      <c r="N116" s="3"/>
    </row>
    <row r="117" spans="1:14" s="3" customFormat="1" ht="15" customHeight="1">
      <c r="A117" s="346" t="s">
        <v>49</v>
      </c>
      <c r="B117" s="78">
        <v>11.7</v>
      </c>
      <c r="C117" s="706">
        <v>11.7</v>
      </c>
      <c r="D117" s="383">
        <f t="shared" si="28"/>
        <v>0</v>
      </c>
      <c r="E117" s="384">
        <f t="shared" si="29"/>
        <v>1</v>
      </c>
      <c r="F117" s="287">
        <v>13.13</v>
      </c>
      <c r="G117" s="707">
        <v>13.13</v>
      </c>
      <c r="H117" s="509">
        <f t="shared" si="30"/>
        <v>0</v>
      </c>
      <c r="I117" s="196">
        <f t="shared" si="31"/>
        <v>-1.4300000000000015</v>
      </c>
      <c r="J117" s="295">
        <f t="shared" si="32"/>
        <v>0.89108910891089099</v>
      </c>
      <c r="K117" s="78">
        <v>10.97</v>
      </c>
      <c r="L117" s="503">
        <f t="shared" si="33"/>
        <v>0.72999999999999865</v>
      </c>
      <c r="M117" s="451">
        <f t="shared" si="34"/>
        <v>1.0665451230628986</v>
      </c>
    </row>
    <row r="118" spans="1:14" s="98" customFormat="1" ht="15" customHeight="1">
      <c r="A118" s="475" t="s">
        <v>24</v>
      </c>
      <c r="B118" s="109">
        <v>206.2</v>
      </c>
      <c r="C118" s="700">
        <v>206.1</v>
      </c>
      <c r="D118" s="374">
        <f t="shared" si="28"/>
        <v>9.9999999999994316E-2</v>
      </c>
      <c r="E118" s="375">
        <f t="shared" si="29"/>
        <v>1.0004852013585637</v>
      </c>
      <c r="F118" s="280">
        <v>200.71</v>
      </c>
      <c r="G118" s="701">
        <v>200.51</v>
      </c>
      <c r="H118" s="507">
        <f t="shared" si="30"/>
        <v>0.20000000000001705</v>
      </c>
      <c r="I118" s="251">
        <f t="shared" si="31"/>
        <v>5.4899999999999807</v>
      </c>
      <c r="J118" s="291">
        <f t="shared" si="32"/>
        <v>1.0273528972148871</v>
      </c>
      <c r="K118" s="109">
        <v>196.29</v>
      </c>
      <c r="L118" s="423">
        <f t="shared" si="33"/>
        <v>9.9099999999999966</v>
      </c>
      <c r="M118" s="391">
        <f t="shared" si="34"/>
        <v>1.0504865250394824</v>
      </c>
      <c r="N118"/>
    </row>
    <row r="119" spans="1:14" s="98" customFormat="1" ht="15" customHeight="1">
      <c r="A119" s="477" t="s">
        <v>50</v>
      </c>
      <c r="B119" s="95">
        <v>15.9</v>
      </c>
      <c r="C119" s="704">
        <v>15.9</v>
      </c>
      <c r="D119" s="380">
        <f t="shared" si="28"/>
        <v>0</v>
      </c>
      <c r="E119" s="381">
        <f t="shared" si="29"/>
        <v>1</v>
      </c>
      <c r="F119" s="283">
        <v>15.1</v>
      </c>
      <c r="G119" s="705">
        <v>15.1</v>
      </c>
      <c r="H119" s="508">
        <f t="shared" si="30"/>
        <v>0</v>
      </c>
      <c r="I119" s="192">
        <f t="shared" si="31"/>
        <v>0.80000000000000071</v>
      </c>
      <c r="J119" s="294">
        <f t="shared" si="32"/>
        <v>1.0529801324503312</v>
      </c>
      <c r="K119" s="95">
        <v>14.85</v>
      </c>
      <c r="L119" s="502">
        <f t="shared" si="33"/>
        <v>1.0500000000000007</v>
      </c>
      <c r="M119" s="450">
        <f t="shared" si="34"/>
        <v>1.0707070707070707</v>
      </c>
      <c r="N119" s="3"/>
    </row>
    <row r="120" spans="1:14" s="94" customFormat="1" ht="15" customHeight="1">
      <c r="A120" s="475" t="s">
        <v>55</v>
      </c>
      <c r="B120" s="109">
        <v>74.8</v>
      </c>
      <c r="C120" s="700">
        <v>74.7</v>
      </c>
      <c r="D120" s="374">
        <f t="shared" si="28"/>
        <v>9.9999999999994316E-2</v>
      </c>
      <c r="E120" s="375">
        <f t="shared" si="29"/>
        <v>1.0013386880856761</v>
      </c>
      <c r="F120" s="280">
        <v>73.5</v>
      </c>
      <c r="G120" s="701">
        <v>73.5</v>
      </c>
      <c r="H120" s="507">
        <f t="shared" si="30"/>
        <v>0</v>
      </c>
      <c r="I120" s="251">
        <f t="shared" si="31"/>
        <v>1.2999999999999972</v>
      </c>
      <c r="J120" s="291">
        <f t="shared" si="32"/>
        <v>1.017687074829932</v>
      </c>
      <c r="K120" s="109">
        <v>73.5</v>
      </c>
      <c r="L120" s="423">
        <f t="shared" si="33"/>
        <v>1.2999999999999972</v>
      </c>
      <c r="M120" s="391">
        <f t="shared" si="34"/>
        <v>1.017687074829932</v>
      </c>
      <c r="N120" s="98"/>
    </row>
    <row r="121" spans="1:14" s="621" customFormat="1" ht="15" customHeight="1">
      <c r="A121" s="477" t="s">
        <v>36</v>
      </c>
      <c r="B121" s="95">
        <v>15.1</v>
      </c>
      <c r="C121" s="704">
        <v>15.1</v>
      </c>
      <c r="D121" s="380">
        <f t="shared" si="28"/>
        <v>0</v>
      </c>
      <c r="E121" s="381">
        <f t="shared" si="29"/>
        <v>1</v>
      </c>
      <c r="F121" s="283">
        <v>15.2</v>
      </c>
      <c r="G121" s="705">
        <v>15.2</v>
      </c>
      <c r="H121" s="508">
        <f t="shared" si="30"/>
        <v>0</v>
      </c>
      <c r="I121" s="192">
        <f t="shared" si="31"/>
        <v>-9.9999999999999645E-2</v>
      </c>
      <c r="J121" s="294">
        <f t="shared" si="32"/>
        <v>0.99342105263157898</v>
      </c>
      <c r="K121" s="95">
        <v>15.2</v>
      </c>
      <c r="L121" s="502">
        <f t="shared" si="33"/>
        <v>-9.9999999999999645E-2</v>
      </c>
      <c r="M121" s="450">
        <f t="shared" si="34"/>
        <v>0.99342105263157898</v>
      </c>
      <c r="N121" s="3"/>
    </row>
    <row r="122" spans="1:14" ht="15" customHeight="1">
      <c r="A122" s="477" t="s">
        <v>37</v>
      </c>
      <c r="B122" s="95">
        <v>42.3</v>
      </c>
      <c r="C122" s="704">
        <v>42.3</v>
      </c>
      <c r="D122" s="380">
        <f t="shared" si="28"/>
        <v>0</v>
      </c>
      <c r="E122" s="381">
        <f t="shared" si="29"/>
        <v>1</v>
      </c>
      <c r="F122" s="283">
        <v>40.4</v>
      </c>
      <c r="G122" s="705">
        <v>40.4</v>
      </c>
      <c r="H122" s="508">
        <f t="shared" si="30"/>
        <v>0</v>
      </c>
      <c r="I122" s="192">
        <f t="shared" si="31"/>
        <v>1.8999999999999986</v>
      </c>
      <c r="J122" s="294">
        <f t="shared" si="32"/>
        <v>1.0470297029702971</v>
      </c>
      <c r="K122" s="95">
        <v>37.299999999999997</v>
      </c>
      <c r="L122" s="502">
        <f t="shared" si="33"/>
        <v>5</v>
      </c>
      <c r="M122" s="450">
        <f t="shared" si="34"/>
        <v>1.1340482573726542</v>
      </c>
      <c r="N122" s="3"/>
    </row>
    <row r="123" spans="1:14" ht="15" customHeight="1">
      <c r="A123" s="477" t="s">
        <v>30</v>
      </c>
      <c r="B123" s="95">
        <v>43.7</v>
      </c>
      <c r="C123" s="704">
        <v>43.7</v>
      </c>
      <c r="D123" s="380">
        <f t="shared" si="28"/>
        <v>0</v>
      </c>
      <c r="E123" s="381">
        <f t="shared" si="29"/>
        <v>1</v>
      </c>
      <c r="F123" s="283">
        <v>42.7</v>
      </c>
      <c r="G123" s="705">
        <v>42.7</v>
      </c>
      <c r="H123" s="508">
        <f t="shared" si="30"/>
        <v>0</v>
      </c>
      <c r="I123" s="192">
        <f t="shared" si="31"/>
        <v>1</v>
      </c>
      <c r="J123" s="294">
        <f t="shared" si="32"/>
        <v>1.0234192037470726</v>
      </c>
      <c r="K123" s="95">
        <v>41</v>
      </c>
      <c r="L123" s="502">
        <f t="shared" si="33"/>
        <v>2.7000000000000028</v>
      </c>
      <c r="M123" s="450">
        <f t="shared" si="34"/>
        <v>1.0658536585365854</v>
      </c>
      <c r="N123" s="94"/>
    </row>
    <row r="124" spans="1:14" ht="15" customHeight="1">
      <c r="A124" s="477" t="s">
        <v>40</v>
      </c>
      <c r="B124" s="95">
        <v>9.8000000000000007</v>
      </c>
      <c r="C124" s="704">
        <v>9.8000000000000007</v>
      </c>
      <c r="D124" s="380">
        <f t="shared" si="28"/>
        <v>0</v>
      </c>
      <c r="E124" s="381">
        <f t="shared" si="29"/>
        <v>1</v>
      </c>
      <c r="F124" s="283">
        <v>9.41</v>
      </c>
      <c r="G124" s="705">
        <v>9.41</v>
      </c>
      <c r="H124" s="508">
        <f t="shared" si="30"/>
        <v>0</v>
      </c>
      <c r="I124" s="192">
        <f t="shared" si="31"/>
        <v>0.39000000000000057</v>
      </c>
      <c r="J124" s="294">
        <f t="shared" si="32"/>
        <v>1.0414452709883104</v>
      </c>
      <c r="K124" s="95">
        <v>10.119999999999999</v>
      </c>
      <c r="L124" s="502">
        <f t="shared" si="33"/>
        <v>-0.31999999999999851</v>
      </c>
      <c r="M124" s="450">
        <f t="shared" si="34"/>
        <v>0.96837944664031639</v>
      </c>
      <c r="N124" s="94"/>
    </row>
    <row r="125" spans="1:14" ht="15" customHeight="1">
      <c r="A125" s="346" t="s">
        <v>23</v>
      </c>
      <c r="B125" s="78">
        <v>14</v>
      </c>
      <c r="C125" s="706">
        <v>14</v>
      </c>
      <c r="D125" s="383">
        <f t="shared" si="28"/>
        <v>0</v>
      </c>
      <c r="E125" s="384">
        <f t="shared" si="29"/>
        <v>1</v>
      </c>
      <c r="F125" s="287">
        <v>12.7</v>
      </c>
      <c r="G125" s="707">
        <v>12.7</v>
      </c>
      <c r="H125" s="509">
        <f t="shared" si="30"/>
        <v>0</v>
      </c>
      <c r="I125" s="196">
        <f t="shared" si="31"/>
        <v>1.3000000000000007</v>
      </c>
      <c r="J125" s="295">
        <f t="shared" si="32"/>
        <v>1.1023622047244095</v>
      </c>
      <c r="K125" s="78">
        <v>12.38</v>
      </c>
      <c r="L125" s="503">
        <f t="shared" si="33"/>
        <v>1.6199999999999992</v>
      </c>
      <c r="M125" s="451">
        <f t="shared" si="34"/>
        <v>1.1308562197092082</v>
      </c>
      <c r="N125" s="3"/>
    </row>
    <row r="126" spans="1:14" ht="15" customHeight="1">
      <c r="A126" s="475" t="s">
        <v>26</v>
      </c>
      <c r="B126" s="109">
        <v>240</v>
      </c>
      <c r="C126" s="700">
        <v>240</v>
      </c>
      <c r="D126" s="374">
        <f t="shared" si="28"/>
        <v>0</v>
      </c>
      <c r="E126" s="375">
        <f t="shared" si="29"/>
        <v>1</v>
      </c>
      <c r="F126" s="280">
        <v>232</v>
      </c>
      <c r="G126" s="701">
        <v>232</v>
      </c>
      <c r="H126" s="507">
        <f t="shared" si="30"/>
        <v>0</v>
      </c>
      <c r="I126" s="251">
        <f t="shared" si="31"/>
        <v>8</v>
      </c>
      <c r="J126" s="291">
        <f t="shared" si="32"/>
        <v>1.0344827586206897</v>
      </c>
      <c r="K126" s="109">
        <v>217.5</v>
      </c>
      <c r="L126" s="423">
        <f t="shared" si="33"/>
        <v>22.5</v>
      </c>
      <c r="M126" s="391">
        <f t="shared" si="34"/>
        <v>1.103448275862069</v>
      </c>
      <c r="N126" s="98"/>
    </row>
    <row r="127" spans="1:14" ht="15" customHeight="1">
      <c r="A127" s="570" t="s">
        <v>112</v>
      </c>
      <c r="B127" s="579">
        <f>B111-B126</f>
        <v>828.01</v>
      </c>
      <c r="C127" s="708">
        <v>826.61999999999989</v>
      </c>
      <c r="D127" s="580">
        <f t="shared" si="28"/>
        <v>1.3900000000001</v>
      </c>
      <c r="E127" s="572">
        <f t="shared" si="29"/>
        <v>1.0016815465389177</v>
      </c>
      <c r="F127" s="581">
        <f>F111-F126</f>
        <v>831.11999999999989</v>
      </c>
      <c r="G127" s="709">
        <v>830.6099999999999</v>
      </c>
      <c r="H127" s="583">
        <f t="shared" si="30"/>
        <v>0.50999999999999091</v>
      </c>
      <c r="I127" s="584">
        <f t="shared" si="31"/>
        <v>-3.1099999999999</v>
      </c>
      <c r="J127" s="585">
        <f t="shared" si="32"/>
        <v>0.99625806141110806</v>
      </c>
      <c r="K127" s="579">
        <f>K111-K126</f>
        <v>750.78</v>
      </c>
      <c r="L127" s="586">
        <f t="shared" si="33"/>
        <v>77.230000000000018</v>
      </c>
      <c r="M127" s="577">
        <f t="shared" si="34"/>
        <v>1.1028663523269133</v>
      </c>
      <c r="N127" s="570"/>
    </row>
    <row r="128" spans="1:14" ht="15" customHeight="1">
      <c r="A128" s="587" t="s">
        <v>113</v>
      </c>
      <c r="B128" s="571">
        <f>B126/B111</f>
        <v>0.22471699703186299</v>
      </c>
      <c r="C128" s="710">
        <v>0.22500984418068293</v>
      </c>
      <c r="D128" s="572">
        <f t="shared" si="28"/>
        <v>-2.9284714881994134E-4</v>
      </c>
      <c r="E128" s="572">
        <f t="shared" si="29"/>
        <v>0.99869851405885701</v>
      </c>
      <c r="F128" s="588">
        <f>F126/F111</f>
        <v>0.21822560012040035</v>
      </c>
      <c r="G128" s="711">
        <v>0.2183303375650521</v>
      </c>
      <c r="H128" s="585">
        <f t="shared" si="30"/>
        <v>-1.047374446517535E-4</v>
      </c>
      <c r="I128" s="574">
        <f t="shared" si="31"/>
        <v>6.491396911462638E-3</v>
      </c>
      <c r="J128" s="585">
        <f t="shared" si="32"/>
        <v>1.0297462667435955</v>
      </c>
      <c r="K128" s="571">
        <f>K126/K111</f>
        <v>0.22462510843970754</v>
      </c>
      <c r="L128" s="589">
        <f t="shared" si="33"/>
        <v>9.1888592155447979E-5</v>
      </c>
      <c r="M128" s="577">
        <f t="shared" si="34"/>
        <v>1.0004090753379875</v>
      </c>
      <c r="N128" s="587"/>
    </row>
    <row r="129" spans="1:14" ht="15" customHeight="1">
      <c r="A129" s="475" t="s">
        <v>32</v>
      </c>
      <c r="B129" s="109">
        <v>18.66</v>
      </c>
      <c r="C129" s="700">
        <v>19.16</v>
      </c>
      <c r="D129" s="374">
        <f t="shared" si="28"/>
        <v>-0.5</v>
      </c>
      <c r="E129" s="375">
        <f t="shared" si="29"/>
        <v>0.97390396659707723</v>
      </c>
      <c r="F129" s="109">
        <v>19.98</v>
      </c>
      <c r="G129" s="701">
        <v>20.079999999999998</v>
      </c>
      <c r="H129" s="507">
        <f t="shared" si="30"/>
        <v>-9.9999999999997868E-2</v>
      </c>
      <c r="I129" s="251">
        <f t="shared" si="31"/>
        <v>-1.3200000000000003</v>
      </c>
      <c r="J129" s="291">
        <f t="shared" si="32"/>
        <v>0.93393393393393387</v>
      </c>
      <c r="K129" s="280">
        <v>19.329999999999998</v>
      </c>
      <c r="L129" s="423">
        <f t="shared" si="33"/>
        <v>-0.66999999999999815</v>
      </c>
      <c r="M129" s="391">
        <f t="shared" si="34"/>
        <v>0.96533885152612531</v>
      </c>
      <c r="N129" s="98"/>
    </row>
    <row r="130" spans="1:14" ht="15" customHeight="1">
      <c r="A130" s="477" t="s">
        <v>35</v>
      </c>
      <c r="B130" s="95">
        <v>5.0999999999999996</v>
      </c>
      <c r="C130" s="704">
        <v>5.0999999999999996</v>
      </c>
      <c r="D130" s="380">
        <f t="shared" si="28"/>
        <v>0</v>
      </c>
      <c r="E130" s="381">
        <f t="shared" si="29"/>
        <v>1</v>
      </c>
      <c r="F130" s="95">
        <v>6.5</v>
      </c>
      <c r="G130" s="705">
        <v>6.5</v>
      </c>
      <c r="H130" s="508">
        <f t="shared" si="30"/>
        <v>0</v>
      </c>
      <c r="I130" s="192">
        <f t="shared" si="31"/>
        <v>-1.4000000000000004</v>
      </c>
      <c r="J130" s="294">
        <f t="shared" si="32"/>
        <v>0.7846153846153846</v>
      </c>
      <c r="K130" s="283">
        <v>6.9</v>
      </c>
      <c r="L130" s="502">
        <f t="shared" si="33"/>
        <v>-1.8000000000000007</v>
      </c>
      <c r="M130" s="450">
        <f t="shared" si="34"/>
        <v>0.73913043478260865</v>
      </c>
      <c r="N130" s="94"/>
    </row>
    <row r="131" spans="1:14" s="3" customFormat="1" ht="15" customHeight="1">
      <c r="A131" s="615" t="s">
        <v>97</v>
      </c>
      <c r="B131" s="612">
        <f>B129-B130</f>
        <v>13.56</v>
      </c>
      <c r="C131" s="712">
        <v>14.06</v>
      </c>
      <c r="D131" s="616">
        <f t="shared" si="28"/>
        <v>-0.5</v>
      </c>
      <c r="E131" s="600">
        <f t="shared" si="29"/>
        <v>0.96443812233285919</v>
      </c>
      <c r="F131" s="612">
        <f>F129-F130</f>
        <v>13.48</v>
      </c>
      <c r="G131" s="614">
        <v>13.579999999999998</v>
      </c>
      <c r="H131" s="617">
        <f t="shared" si="30"/>
        <v>-9.9999999999997868E-2</v>
      </c>
      <c r="I131" s="618">
        <f t="shared" si="31"/>
        <v>8.0000000000000071E-2</v>
      </c>
      <c r="J131" s="619">
        <f t="shared" si="32"/>
        <v>1.0059347181008902</v>
      </c>
      <c r="K131" s="612">
        <f>K129-K130</f>
        <v>12.429999999999998</v>
      </c>
      <c r="L131" s="620">
        <f t="shared" si="33"/>
        <v>1.1300000000000026</v>
      </c>
      <c r="M131" s="604">
        <f t="shared" si="34"/>
        <v>1.0909090909090911</v>
      </c>
      <c r="N131" s="621"/>
    </row>
    <row r="132" spans="1:14" s="3" customForma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3" customFormat="1" ht="15.6">
      <c r="A133" s="2" t="s">
        <v>256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82"/>
    </row>
    <row r="135" spans="1:14" s="3" customFormat="1" ht="46.2">
      <c r="A135" s="515" t="s">
        <v>63</v>
      </c>
      <c r="B135" s="328" t="s">
        <v>401</v>
      </c>
      <c r="C135" s="368" t="s">
        <v>432</v>
      </c>
      <c r="D135" s="369" t="s">
        <v>433</v>
      </c>
      <c r="E135" s="370" t="s">
        <v>434</v>
      </c>
      <c r="F135" s="328" t="s">
        <v>402</v>
      </c>
      <c r="G135" s="116" t="s">
        <v>435</v>
      </c>
      <c r="H135" s="504" t="s">
        <v>436</v>
      </c>
      <c r="I135" s="496" t="s">
        <v>231</v>
      </c>
      <c r="J135" s="117" t="s">
        <v>232</v>
      </c>
      <c r="K135" s="330" t="s">
        <v>130</v>
      </c>
      <c r="L135" s="422" t="s">
        <v>233</v>
      </c>
      <c r="M135" s="397" t="s">
        <v>234</v>
      </c>
      <c r="N135"/>
    </row>
    <row r="136" spans="1:14" s="98" customFormat="1" ht="15" customHeight="1">
      <c r="A136" s="474"/>
      <c r="B136" s="329" t="s">
        <v>16</v>
      </c>
      <c r="C136" s="20" t="s">
        <v>16</v>
      </c>
      <c r="D136" s="371" t="s">
        <v>16</v>
      </c>
      <c r="E136" s="372" t="s">
        <v>1</v>
      </c>
      <c r="F136" s="329" t="s">
        <v>16</v>
      </c>
      <c r="G136" s="27" t="s">
        <v>16</v>
      </c>
      <c r="H136" s="505" t="s">
        <v>16</v>
      </c>
      <c r="I136" s="6" t="s">
        <v>16</v>
      </c>
      <c r="J136" s="6" t="s">
        <v>1</v>
      </c>
      <c r="K136" s="332" t="s">
        <v>16</v>
      </c>
      <c r="L136" s="387" t="s">
        <v>16</v>
      </c>
      <c r="M136" s="398" t="s">
        <v>1</v>
      </c>
      <c r="N136"/>
    </row>
    <row r="137" spans="1:14" s="3" customFormat="1" ht="15" customHeight="1">
      <c r="A137" s="475" t="s">
        <v>17</v>
      </c>
      <c r="B137" s="252">
        <f t="shared" ref="B137:C152" si="35">B111-B85</f>
        <v>415.61</v>
      </c>
      <c r="C137" s="452">
        <f t="shared" si="35"/>
        <v>414.08999999999992</v>
      </c>
      <c r="D137" s="452">
        <f>B137-C137</f>
        <v>1.5200000000000955</v>
      </c>
      <c r="E137" s="500">
        <f>B137/C137</f>
        <v>1.003670699606366</v>
      </c>
      <c r="F137" s="252">
        <f t="shared" ref="F137:G152" si="36">F111-F85</f>
        <v>430.7399999999999</v>
      </c>
      <c r="G137" s="253">
        <f t="shared" si="36"/>
        <v>430.04999999999995</v>
      </c>
      <c r="H137" s="524">
        <f>F137-G137</f>
        <v>0.68999999999994088</v>
      </c>
      <c r="I137" s="525">
        <f>B137-F137</f>
        <v>-15.129999999999882</v>
      </c>
      <c r="J137" s="289">
        <f>B137/F137</f>
        <v>0.96487440219157761</v>
      </c>
      <c r="K137" s="510">
        <f t="shared" ref="K137:K152" si="37">K111-K85</f>
        <v>366.4</v>
      </c>
      <c r="L137" s="535">
        <f>B137-K137</f>
        <v>49.210000000000036</v>
      </c>
      <c r="M137" s="458">
        <f>B137/K137</f>
        <v>1.1343067685589521</v>
      </c>
      <c r="N137"/>
    </row>
    <row r="138" spans="1:14" s="3" customFormat="1" ht="15" customHeight="1">
      <c r="A138" s="475" t="s">
        <v>18</v>
      </c>
      <c r="B138" s="257">
        <f t="shared" si="35"/>
        <v>177.43</v>
      </c>
      <c r="C138" s="401">
        <f t="shared" si="35"/>
        <v>176.15999999999997</v>
      </c>
      <c r="D138" s="401">
        <f t="shared" ref="D138:D156" si="38">B138-C138</f>
        <v>1.2700000000000387</v>
      </c>
      <c r="E138" s="402">
        <f t="shared" ref="E138:E156" si="39">B138/C138</f>
        <v>1.0072093551316987</v>
      </c>
      <c r="F138" s="257">
        <f t="shared" si="36"/>
        <v>175.03</v>
      </c>
      <c r="G138" s="258">
        <f t="shared" si="36"/>
        <v>175.03</v>
      </c>
      <c r="H138" s="526">
        <f t="shared" ref="H138:H156" si="40">F138-G138</f>
        <v>0</v>
      </c>
      <c r="I138" s="527">
        <f t="shared" ref="I138:I156" si="41">B138-F138</f>
        <v>2.4000000000000057</v>
      </c>
      <c r="J138" s="271">
        <f t="shared" ref="J138:J156" si="42">B138/F138</f>
        <v>1.0137119350968407</v>
      </c>
      <c r="K138" s="511">
        <f t="shared" si="37"/>
        <v>168.88000000000002</v>
      </c>
      <c r="L138" s="536">
        <f t="shared" ref="L138:L156" si="43">B138-K138</f>
        <v>8.5499999999999829</v>
      </c>
      <c r="M138" s="429">
        <f t="shared" ref="M138:M156" si="44">B138/K138</f>
        <v>1.050627664613927</v>
      </c>
      <c r="N138"/>
    </row>
    <row r="139" spans="1:14" s="94" customFormat="1" ht="15" customHeight="1">
      <c r="A139" s="476" t="s">
        <v>19</v>
      </c>
      <c r="B139" s="410">
        <f t="shared" si="35"/>
        <v>238.18</v>
      </c>
      <c r="C139" s="412">
        <f t="shared" si="35"/>
        <v>237.93</v>
      </c>
      <c r="D139" s="412">
        <f t="shared" si="38"/>
        <v>0.25</v>
      </c>
      <c r="E139" s="413">
        <f t="shared" si="39"/>
        <v>1.0010507292060691</v>
      </c>
      <c r="F139" s="410">
        <f t="shared" si="36"/>
        <v>255.70999999999992</v>
      </c>
      <c r="G139" s="414">
        <f t="shared" si="36"/>
        <v>255.00999999999993</v>
      </c>
      <c r="H139" s="528">
        <f t="shared" si="40"/>
        <v>0.69999999999998863</v>
      </c>
      <c r="I139" s="529">
        <f t="shared" si="41"/>
        <v>-17.529999999999916</v>
      </c>
      <c r="J139" s="416">
        <f t="shared" si="42"/>
        <v>0.93144577842086773</v>
      </c>
      <c r="K139" s="517">
        <f t="shared" si="37"/>
        <v>197.52999999999997</v>
      </c>
      <c r="L139" s="537">
        <f t="shared" si="43"/>
        <v>40.650000000000034</v>
      </c>
      <c r="M139" s="430">
        <f t="shared" si="44"/>
        <v>1.2057915253379237</v>
      </c>
      <c r="N139"/>
    </row>
    <row r="140" spans="1:14" s="94" customFormat="1" ht="15" customHeight="1">
      <c r="A140" s="475" t="s">
        <v>20</v>
      </c>
      <c r="B140" s="257">
        <f t="shared" si="35"/>
        <v>19.400000000000006</v>
      </c>
      <c r="C140" s="401">
        <f t="shared" si="35"/>
        <v>19.400000000000006</v>
      </c>
      <c r="D140" s="401">
        <f t="shared" si="38"/>
        <v>0</v>
      </c>
      <c r="E140" s="402">
        <f t="shared" si="39"/>
        <v>1</v>
      </c>
      <c r="F140" s="257">
        <f t="shared" si="36"/>
        <v>19.200000000000003</v>
      </c>
      <c r="G140" s="258">
        <f t="shared" si="36"/>
        <v>19.200000000000003</v>
      </c>
      <c r="H140" s="526">
        <f t="shared" si="40"/>
        <v>0</v>
      </c>
      <c r="I140" s="527">
        <f t="shared" si="41"/>
        <v>0.20000000000000284</v>
      </c>
      <c r="J140" s="271">
        <f t="shared" si="42"/>
        <v>1.0104166666666667</v>
      </c>
      <c r="K140" s="511">
        <f t="shared" si="37"/>
        <v>17.069999999999993</v>
      </c>
      <c r="L140" s="536">
        <f t="shared" si="43"/>
        <v>2.3300000000000125</v>
      </c>
      <c r="M140" s="429">
        <f t="shared" si="44"/>
        <v>1.1364967779730528</v>
      </c>
      <c r="N140"/>
    </row>
    <row r="141" spans="1:14" s="3" customFormat="1" ht="15" customHeight="1">
      <c r="A141" s="477" t="s">
        <v>21</v>
      </c>
      <c r="B141" s="259">
        <f t="shared" si="35"/>
        <v>4</v>
      </c>
      <c r="C141" s="404">
        <f t="shared" si="35"/>
        <v>4</v>
      </c>
      <c r="D141" s="404">
        <f t="shared" si="38"/>
        <v>0</v>
      </c>
      <c r="E141" s="405">
        <f t="shared" si="39"/>
        <v>1</v>
      </c>
      <c r="F141" s="259">
        <f t="shared" si="36"/>
        <v>3.6999999999999993</v>
      </c>
      <c r="G141" s="260">
        <f t="shared" si="36"/>
        <v>3.6999999999999993</v>
      </c>
      <c r="H141" s="530">
        <f t="shared" si="40"/>
        <v>0</v>
      </c>
      <c r="I141" s="531">
        <f t="shared" si="41"/>
        <v>0.30000000000000071</v>
      </c>
      <c r="J141" s="273">
        <f t="shared" si="42"/>
        <v>1.0810810810810814</v>
      </c>
      <c r="K141" s="512">
        <f t="shared" si="37"/>
        <v>3.3000000000000007</v>
      </c>
      <c r="L141" s="538">
        <f t="shared" si="43"/>
        <v>0.69999999999999929</v>
      </c>
      <c r="M141" s="431">
        <f t="shared" si="44"/>
        <v>1.2121212121212119</v>
      </c>
    </row>
    <row r="142" spans="1:14" s="98" customFormat="1" ht="15" customHeight="1">
      <c r="A142" s="477" t="s">
        <v>25</v>
      </c>
      <c r="B142" s="259">
        <f t="shared" si="35"/>
        <v>9.5</v>
      </c>
      <c r="C142" s="404">
        <f t="shared" si="35"/>
        <v>9.5</v>
      </c>
      <c r="D142" s="404">
        <f t="shared" si="38"/>
        <v>0</v>
      </c>
      <c r="E142" s="405">
        <f t="shared" si="39"/>
        <v>1</v>
      </c>
      <c r="F142" s="259">
        <f t="shared" si="36"/>
        <v>9.5</v>
      </c>
      <c r="G142" s="260">
        <f t="shared" si="36"/>
        <v>9.5</v>
      </c>
      <c r="H142" s="530">
        <f t="shared" si="40"/>
        <v>0</v>
      </c>
      <c r="I142" s="531">
        <f t="shared" si="41"/>
        <v>0</v>
      </c>
      <c r="J142" s="273">
        <f t="shared" si="42"/>
        <v>1</v>
      </c>
      <c r="K142" s="512">
        <f t="shared" si="37"/>
        <v>8.5</v>
      </c>
      <c r="L142" s="538">
        <f t="shared" si="43"/>
        <v>1</v>
      </c>
      <c r="M142" s="431">
        <f t="shared" si="44"/>
        <v>1.1176470588235294</v>
      </c>
      <c r="N142" s="3"/>
    </row>
    <row r="143" spans="1:14" s="98" customFormat="1" ht="15" customHeight="1">
      <c r="A143" s="346" t="s">
        <v>49</v>
      </c>
      <c r="B143" s="264">
        <f t="shared" si="35"/>
        <v>5.8999999999999995</v>
      </c>
      <c r="C143" s="407">
        <f t="shared" si="35"/>
        <v>5.8999999999999995</v>
      </c>
      <c r="D143" s="407">
        <f t="shared" si="38"/>
        <v>0</v>
      </c>
      <c r="E143" s="408">
        <f t="shared" si="39"/>
        <v>1</v>
      </c>
      <c r="F143" s="264">
        <f t="shared" si="36"/>
        <v>6.0000000000000009</v>
      </c>
      <c r="G143" s="265">
        <f t="shared" si="36"/>
        <v>6.0000000000000009</v>
      </c>
      <c r="H143" s="532">
        <f t="shared" si="40"/>
        <v>0</v>
      </c>
      <c r="I143" s="533">
        <f t="shared" si="41"/>
        <v>-0.10000000000000142</v>
      </c>
      <c r="J143" s="267">
        <f t="shared" si="42"/>
        <v>0.98333333333333306</v>
      </c>
      <c r="K143" s="513">
        <f t="shared" si="37"/>
        <v>5.2700000000000005</v>
      </c>
      <c r="L143" s="539">
        <f t="shared" si="43"/>
        <v>0.62999999999999901</v>
      </c>
      <c r="M143" s="432">
        <f t="shared" si="44"/>
        <v>1.1195445920303604</v>
      </c>
      <c r="N143" s="3"/>
    </row>
    <row r="144" spans="1:14" s="94" customFormat="1" ht="15" customHeight="1">
      <c r="A144" s="475" t="s">
        <v>24</v>
      </c>
      <c r="B144" s="257">
        <f t="shared" si="35"/>
        <v>52.949999999999989</v>
      </c>
      <c r="C144" s="401">
        <f t="shared" si="35"/>
        <v>52.849999999999994</v>
      </c>
      <c r="D144" s="401">
        <f t="shared" si="38"/>
        <v>9.9999999999994316E-2</v>
      </c>
      <c r="E144" s="402">
        <f t="shared" si="39"/>
        <v>1.0018921475875118</v>
      </c>
      <c r="F144" s="257">
        <f t="shared" si="36"/>
        <v>52.75</v>
      </c>
      <c r="G144" s="258">
        <f t="shared" si="36"/>
        <v>52.649999999999977</v>
      </c>
      <c r="H144" s="526">
        <f t="shared" si="40"/>
        <v>0.10000000000002274</v>
      </c>
      <c r="I144" s="527">
        <f t="shared" si="41"/>
        <v>0.19999999999998863</v>
      </c>
      <c r="J144" s="271">
        <f t="shared" si="42"/>
        <v>1.0037914691943126</v>
      </c>
      <c r="K144" s="511">
        <f t="shared" si="37"/>
        <v>51.389999999999986</v>
      </c>
      <c r="L144" s="536">
        <f t="shared" si="43"/>
        <v>1.5600000000000023</v>
      </c>
      <c r="M144" s="429">
        <f t="shared" si="44"/>
        <v>1.0303561004086399</v>
      </c>
      <c r="N144"/>
    </row>
    <row r="145" spans="1:14" s="621" customFormat="1" ht="15" customHeight="1">
      <c r="A145" s="477" t="s">
        <v>50</v>
      </c>
      <c r="B145" s="259">
        <f t="shared" si="35"/>
        <v>2.5</v>
      </c>
      <c r="C145" s="404">
        <f t="shared" si="35"/>
        <v>2.5</v>
      </c>
      <c r="D145" s="404">
        <f t="shared" si="38"/>
        <v>0</v>
      </c>
      <c r="E145" s="405">
        <f t="shared" si="39"/>
        <v>1</v>
      </c>
      <c r="F145" s="259">
        <f t="shared" si="36"/>
        <v>2.4000000000000004</v>
      </c>
      <c r="G145" s="260">
        <f t="shared" si="36"/>
        <v>2.4000000000000004</v>
      </c>
      <c r="H145" s="530">
        <f t="shared" si="40"/>
        <v>0</v>
      </c>
      <c r="I145" s="531">
        <f t="shared" si="41"/>
        <v>9.9999999999999645E-2</v>
      </c>
      <c r="J145" s="273">
        <f t="shared" si="42"/>
        <v>1.0416666666666665</v>
      </c>
      <c r="K145" s="512">
        <f t="shared" si="37"/>
        <v>2.4000000000000004</v>
      </c>
      <c r="L145" s="538">
        <f t="shared" si="43"/>
        <v>9.9999999999999645E-2</v>
      </c>
      <c r="M145" s="431">
        <f t="shared" si="44"/>
        <v>1.0416666666666665</v>
      </c>
      <c r="N145" s="3"/>
    </row>
    <row r="146" spans="1:14" ht="15" customHeight="1">
      <c r="A146" s="475" t="s">
        <v>55</v>
      </c>
      <c r="B146" s="257">
        <f t="shared" si="35"/>
        <v>18.799999999999997</v>
      </c>
      <c r="C146" s="401">
        <f t="shared" si="35"/>
        <v>18.700000000000003</v>
      </c>
      <c r="D146" s="401">
        <f t="shared" si="38"/>
        <v>9.9999999999994316E-2</v>
      </c>
      <c r="E146" s="402">
        <f t="shared" si="39"/>
        <v>1.0053475935828875</v>
      </c>
      <c r="F146" s="257">
        <f t="shared" si="36"/>
        <v>18.5</v>
      </c>
      <c r="G146" s="258">
        <f t="shared" si="36"/>
        <v>18.600000000000001</v>
      </c>
      <c r="H146" s="526">
        <f t="shared" si="40"/>
        <v>-0.10000000000000142</v>
      </c>
      <c r="I146" s="527">
        <f t="shared" si="41"/>
        <v>0.29999999999999716</v>
      </c>
      <c r="J146" s="271">
        <f t="shared" si="42"/>
        <v>1.0162162162162161</v>
      </c>
      <c r="K146" s="511">
        <f t="shared" si="37"/>
        <v>18</v>
      </c>
      <c r="L146" s="536">
        <f t="shared" si="43"/>
        <v>0.79999999999999716</v>
      </c>
      <c r="M146" s="429">
        <f t="shared" si="44"/>
        <v>1.0444444444444443</v>
      </c>
      <c r="N146" s="98"/>
    </row>
    <row r="147" spans="1:14" ht="15" customHeight="1">
      <c r="A147" s="477" t="s">
        <v>36</v>
      </c>
      <c r="B147" s="259">
        <f t="shared" si="35"/>
        <v>3.5999999999999996</v>
      </c>
      <c r="C147" s="404">
        <f t="shared" si="35"/>
        <v>3.5999999999999996</v>
      </c>
      <c r="D147" s="404">
        <f t="shared" si="38"/>
        <v>0</v>
      </c>
      <c r="E147" s="405">
        <f t="shared" si="39"/>
        <v>1</v>
      </c>
      <c r="F147" s="259">
        <f t="shared" si="36"/>
        <v>3.5999999999999996</v>
      </c>
      <c r="G147" s="260">
        <f t="shared" si="36"/>
        <v>3.5999999999999996</v>
      </c>
      <c r="H147" s="530">
        <f t="shared" si="40"/>
        <v>0</v>
      </c>
      <c r="I147" s="531">
        <f t="shared" si="41"/>
        <v>0</v>
      </c>
      <c r="J147" s="273">
        <f t="shared" si="42"/>
        <v>1</v>
      </c>
      <c r="K147" s="512">
        <f t="shared" si="37"/>
        <v>3.5999999999999996</v>
      </c>
      <c r="L147" s="538">
        <f t="shared" si="43"/>
        <v>0</v>
      </c>
      <c r="M147" s="431">
        <f t="shared" si="44"/>
        <v>1</v>
      </c>
      <c r="N147" s="3"/>
    </row>
    <row r="148" spans="1:14" ht="15" customHeight="1">
      <c r="A148" s="477" t="s">
        <v>37</v>
      </c>
      <c r="B148" s="259">
        <f t="shared" si="35"/>
        <v>17.999999999999996</v>
      </c>
      <c r="C148" s="404">
        <f t="shared" si="35"/>
        <v>17.999999999999996</v>
      </c>
      <c r="D148" s="404">
        <f t="shared" si="38"/>
        <v>0</v>
      </c>
      <c r="E148" s="405">
        <f t="shared" si="39"/>
        <v>1</v>
      </c>
      <c r="F148" s="259">
        <f t="shared" si="36"/>
        <v>17.899999999999999</v>
      </c>
      <c r="G148" s="260">
        <f t="shared" si="36"/>
        <v>17.899999999999999</v>
      </c>
      <c r="H148" s="530">
        <f t="shared" si="40"/>
        <v>0</v>
      </c>
      <c r="I148" s="531">
        <f t="shared" si="41"/>
        <v>9.9999999999997868E-2</v>
      </c>
      <c r="J148" s="273">
        <f t="shared" si="42"/>
        <v>1.0055865921787708</v>
      </c>
      <c r="K148" s="512">
        <f t="shared" si="37"/>
        <v>16.999999999999996</v>
      </c>
      <c r="L148" s="538">
        <f t="shared" si="43"/>
        <v>1</v>
      </c>
      <c r="M148" s="431">
        <f t="shared" si="44"/>
        <v>1.0588235294117647</v>
      </c>
      <c r="N148" s="3"/>
    </row>
    <row r="149" spans="1:14" ht="15" customHeight="1">
      <c r="A149" s="477" t="s">
        <v>30</v>
      </c>
      <c r="B149" s="259">
        <f t="shared" si="35"/>
        <v>7.6000000000000014</v>
      </c>
      <c r="C149" s="404">
        <f t="shared" si="35"/>
        <v>7.6000000000000014</v>
      </c>
      <c r="D149" s="404">
        <f t="shared" si="38"/>
        <v>0</v>
      </c>
      <c r="E149" s="405">
        <f t="shared" si="39"/>
        <v>1</v>
      </c>
      <c r="F149" s="259">
        <f t="shared" si="36"/>
        <v>7.8000000000000043</v>
      </c>
      <c r="G149" s="260">
        <f t="shared" si="36"/>
        <v>7.8000000000000043</v>
      </c>
      <c r="H149" s="530">
        <f t="shared" si="40"/>
        <v>0</v>
      </c>
      <c r="I149" s="531">
        <f t="shared" si="41"/>
        <v>-0.20000000000000284</v>
      </c>
      <c r="J149" s="273">
        <f t="shared" si="42"/>
        <v>0.97435897435897401</v>
      </c>
      <c r="K149" s="512">
        <f t="shared" si="37"/>
        <v>8</v>
      </c>
      <c r="L149" s="538">
        <f t="shared" si="43"/>
        <v>-0.39999999999999858</v>
      </c>
      <c r="M149" s="431">
        <f t="shared" si="44"/>
        <v>0.95000000000000018</v>
      </c>
      <c r="N149" s="94"/>
    </row>
    <row r="150" spans="1:14" ht="15" customHeight="1">
      <c r="A150" s="477" t="s">
        <v>40</v>
      </c>
      <c r="B150" s="259">
        <f t="shared" si="35"/>
        <v>2.3000000000000007</v>
      </c>
      <c r="C150" s="404">
        <f t="shared" si="35"/>
        <v>2.3000000000000007</v>
      </c>
      <c r="D150" s="404">
        <f t="shared" si="38"/>
        <v>0</v>
      </c>
      <c r="E150" s="405">
        <f t="shared" si="39"/>
        <v>1</v>
      </c>
      <c r="F150" s="259">
        <f t="shared" si="36"/>
        <v>2.2000000000000002</v>
      </c>
      <c r="G150" s="260">
        <f t="shared" si="36"/>
        <v>2.2000000000000002</v>
      </c>
      <c r="H150" s="530">
        <f t="shared" si="40"/>
        <v>0</v>
      </c>
      <c r="I150" s="531">
        <f t="shared" si="41"/>
        <v>0.10000000000000053</v>
      </c>
      <c r="J150" s="273">
        <f t="shared" si="42"/>
        <v>1.0454545454545456</v>
      </c>
      <c r="K150" s="512">
        <f t="shared" si="37"/>
        <v>2.3199999999999994</v>
      </c>
      <c r="L150" s="538">
        <f t="shared" si="43"/>
        <v>-1.9999999999998685E-2</v>
      </c>
      <c r="M150" s="431">
        <f t="shared" si="44"/>
        <v>0.99137931034482818</v>
      </c>
      <c r="N150" s="94"/>
    </row>
    <row r="151" spans="1:14" ht="15" customHeight="1">
      <c r="A151" s="346" t="s">
        <v>23</v>
      </c>
      <c r="B151" s="264">
        <f t="shared" si="35"/>
        <v>5.6</v>
      </c>
      <c r="C151" s="407">
        <f t="shared" si="35"/>
        <v>5.6</v>
      </c>
      <c r="D151" s="407">
        <f t="shared" si="38"/>
        <v>0</v>
      </c>
      <c r="E151" s="408">
        <f t="shared" si="39"/>
        <v>1</v>
      </c>
      <c r="F151" s="264">
        <f t="shared" si="36"/>
        <v>5.6</v>
      </c>
      <c r="G151" s="265">
        <f t="shared" si="36"/>
        <v>5.6</v>
      </c>
      <c r="H151" s="532">
        <f t="shared" si="40"/>
        <v>0</v>
      </c>
      <c r="I151" s="533">
        <f t="shared" si="41"/>
        <v>0</v>
      </c>
      <c r="J151" s="267">
        <f t="shared" si="42"/>
        <v>1</v>
      </c>
      <c r="K151" s="513">
        <f t="shared" si="37"/>
        <v>5.2800000000000011</v>
      </c>
      <c r="L151" s="539">
        <f t="shared" si="43"/>
        <v>0.31999999999999851</v>
      </c>
      <c r="M151" s="432">
        <f t="shared" si="44"/>
        <v>1.0606060606060603</v>
      </c>
      <c r="N151" s="3"/>
    </row>
    <row r="152" spans="1:14" ht="15" customHeight="1">
      <c r="A152" s="475" t="s">
        <v>26</v>
      </c>
      <c r="B152" s="257">
        <f t="shared" si="35"/>
        <v>74</v>
      </c>
      <c r="C152" s="401">
        <f t="shared" si="35"/>
        <v>74</v>
      </c>
      <c r="D152" s="401">
        <f t="shared" si="38"/>
        <v>0</v>
      </c>
      <c r="E152" s="402">
        <f t="shared" si="39"/>
        <v>1</v>
      </c>
      <c r="F152" s="257">
        <f t="shared" si="36"/>
        <v>70</v>
      </c>
      <c r="G152" s="258">
        <f t="shared" si="36"/>
        <v>70</v>
      </c>
      <c r="H152" s="526">
        <f t="shared" si="40"/>
        <v>0</v>
      </c>
      <c r="I152" s="527">
        <f t="shared" si="41"/>
        <v>4</v>
      </c>
      <c r="J152" s="271">
        <f t="shared" si="42"/>
        <v>1.0571428571428572</v>
      </c>
      <c r="K152" s="511">
        <f t="shared" si="37"/>
        <v>64</v>
      </c>
      <c r="L152" s="536">
        <f t="shared" si="43"/>
        <v>10</v>
      </c>
      <c r="M152" s="429">
        <f t="shared" si="44"/>
        <v>1.15625</v>
      </c>
      <c r="N152" s="98"/>
    </row>
    <row r="153" spans="1:14" ht="15" customHeight="1">
      <c r="A153" s="570" t="s">
        <v>114</v>
      </c>
      <c r="B153" s="579">
        <f>B137-B152</f>
        <v>341.61</v>
      </c>
      <c r="C153" s="708">
        <f>C137-C152</f>
        <v>340.08999999999992</v>
      </c>
      <c r="D153" s="580">
        <f t="shared" si="38"/>
        <v>1.5200000000000955</v>
      </c>
      <c r="E153" s="572">
        <f t="shared" si="39"/>
        <v>1.0044694051574585</v>
      </c>
      <c r="F153" s="581">
        <f>F137-F152</f>
        <v>360.7399999999999</v>
      </c>
      <c r="G153" s="709">
        <f>G137-G152</f>
        <v>360.04999999999995</v>
      </c>
      <c r="H153" s="583">
        <f t="shared" si="40"/>
        <v>0.68999999999994088</v>
      </c>
      <c r="I153" s="584">
        <f t="shared" si="41"/>
        <v>-19.129999999999882</v>
      </c>
      <c r="J153" s="585">
        <f t="shared" si="42"/>
        <v>0.94697011698176004</v>
      </c>
      <c r="K153" s="579">
        <f>K137-K152</f>
        <v>302.39999999999998</v>
      </c>
      <c r="L153" s="586">
        <f t="shared" si="43"/>
        <v>39.210000000000036</v>
      </c>
      <c r="M153" s="577">
        <f t="shared" si="44"/>
        <v>1.1296626984126985</v>
      </c>
      <c r="N153" s="570"/>
    </row>
    <row r="154" spans="1:14" ht="15" customHeight="1">
      <c r="A154" s="587" t="s">
        <v>115</v>
      </c>
      <c r="B154" s="571">
        <f>B152/B137</f>
        <v>0.17805153870214865</v>
      </c>
      <c r="C154" s="710">
        <f>C152/C137</f>
        <v>0.17870511241517548</v>
      </c>
      <c r="D154" s="572">
        <f t="shared" si="38"/>
        <v>-6.5357371302682266E-4</v>
      </c>
      <c r="E154" s="572">
        <f t="shared" si="39"/>
        <v>0.99634272515098277</v>
      </c>
      <c r="F154" s="588">
        <f>F152/F137</f>
        <v>0.16251102753401128</v>
      </c>
      <c r="G154" s="711">
        <f>G152/G137</f>
        <v>0.16277177072433441</v>
      </c>
      <c r="H154" s="585">
        <f t="shared" si="40"/>
        <v>-2.607431903231261E-4</v>
      </c>
      <c r="I154" s="574">
        <f t="shared" si="41"/>
        <v>1.5540511168137372E-2</v>
      </c>
      <c r="J154" s="585">
        <f t="shared" si="42"/>
        <v>1.0956274254366212</v>
      </c>
      <c r="K154" s="571">
        <f>K152/K137</f>
        <v>0.17467248908296945</v>
      </c>
      <c r="L154" s="589">
        <f t="shared" si="43"/>
        <v>3.379049619179203E-3</v>
      </c>
      <c r="M154" s="577">
        <f t="shared" si="44"/>
        <v>1.019345059069801</v>
      </c>
      <c r="N154" s="587"/>
    </row>
    <row r="155" spans="1:14" s="3" customFormat="1" ht="15" customHeight="1">
      <c r="A155" s="475" t="s">
        <v>32</v>
      </c>
      <c r="B155" s="257">
        <f t="shared" ref="B155:C157" si="45">B129-B103</f>
        <v>2.6799999999999997</v>
      </c>
      <c r="C155" s="401">
        <f t="shared" si="45"/>
        <v>2.6799999999999997</v>
      </c>
      <c r="D155" s="401">
        <f t="shared" si="38"/>
        <v>0</v>
      </c>
      <c r="E155" s="402">
        <f t="shared" si="39"/>
        <v>1</v>
      </c>
      <c r="F155" s="257">
        <f t="shared" ref="F155:G157" si="46">F129-F103</f>
        <v>2.7800000000000011</v>
      </c>
      <c r="G155" s="258">
        <f t="shared" si="46"/>
        <v>2.7799999999999976</v>
      </c>
      <c r="H155" s="526">
        <f t="shared" si="40"/>
        <v>3.5527136788005009E-15</v>
      </c>
      <c r="I155" s="527">
        <f t="shared" si="41"/>
        <v>-0.10000000000000142</v>
      </c>
      <c r="J155" s="271">
        <f t="shared" si="42"/>
        <v>0.96402877697841682</v>
      </c>
      <c r="K155" s="511">
        <f>K129-K103</f>
        <v>2.7099999999999973</v>
      </c>
      <c r="L155" s="536">
        <f t="shared" si="43"/>
        <v>-2.9999999999997584E-2</v>
      </c>
      <c r="M155" s="429">
        <f t="shared" si="44"/>
        <v>0.98892988929889392</v>
      </c>
      <c r="N155" s="98"/>
    </row>
    <row r="156" spans="1:14" s="3" customFormat="1" ht="15" customHeight="1">
      <c r="A156" s="477" t="s">
        <v>35</v>
      </c>
      <c r="B156" s="259">
        <f t="shared" si="45"/>
        <v>1.2999999999999998</v>
      </c>
      <c r="C156" s="404">
        <f t="shared" si="45"/>
        <v>1.2999999999999998</v>
      </c>
      <c r="D156" s="404">
        <f t="shared" si="38"/>
        <v>0</v>
      </c>
      <c r="E156" s="405">
        <f t="shared" si="39"/>
        <v>1</v>
      </c>
      <c r="F156" s="259">
        <f t="shared" si="46"/>
        <v>1.4000000000000004</v>
      </c>
      <c r="G156" s="260">
        <f t="shared" si="46"/>
        <v>1.4000000000000004</v>
      </c>
      <c r="H156" s="530">
        <f t="shared" si="40"/>
        <v>0</v>
      </c>
      <c r="I156" s="531">
        <f t="shared" si="41"/>
        <v>-0.10000000000000053</v>
      </c>
      <c r="J156" s="273">
        <f t="shared" si="42"/>
        <v>0.92857142857142816</v>
      </c>
      <c r="K156" s="512">
        <f>K130-K104</f>
        <v>1.4000000000000004</v>
      </c>
      <c r="L156" s="538">
        <f t="shared" si="43"/>
        <v>-0.10000000000000053</v>
      </c>
      <c r="M156" s="431">
        <f t="shared" si="44"/>
        <v>0.92857142857142816</v>
      </c>
      <c r="N156" s="94"/>
    </row>
    <row r="157" spans="1:14" s="3" customFormat="1" ht="15" customHeight="1">
      <c r="A157" s="615" t="s">
        <v>97</v>
      </c>
      <c r="B157" s="612">
        <f t="shared" si="45"/>
        <v>1.3800000000000008</v>
      </c>
      <c r="C157" s="616">
        <f t="shared" si="45"/>
        <v>1.3800000000000008</v>
      </c>
      <c r="D157" s="616">
        <f>B157-C157</f>
        <v>0</v>
      </c>
      <c r="E157" s="600">
        <f>B157/C157</f>
        <v>1</v>
      </c>
      <c r="F157" s="612">
        <f t="shared" si="46"/>
        <v>1.3800000000000008</v>
      </c>
      <c r="G157" s="614">
        <f t="shared" si="46"/>
        <v>1.3799999999999972</v>
      </c>
      <c r="H157" s="617">
        <f>F157-G157</f>
        <v>3.5527136788005009E-15</v>
      </c>
      <c r="I157" s="622">
        <f>B157-F157</f>
        <v>0</v>
      </c>
      <c r="J157" s="602">
        <f>B157/F157</f>
        <v>1</v>
      </c>
      <c r="K157" s="623">
        <f>K131-K105</f>
        <v>1.3099999999999969</v>
      </c>
      <c r="L157" s="624">
        <f>B157-K157</f>
        <v>7.0000000000003837E-2</v>
      </c>
      <c r="M157" s="604">
        <f>B157/K157</f>
        <v>1.0534351145038199</v>
      </c>
      <c r="N157" s="621"/>
    </row>
    <row r="159" spans="1:14" s="3" customFormat="1" ht="15.6">
      <c r="A159" s="2" t="s">
        <v>257</v>
      </c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s="98" customForma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82"/>
      <c r="M160"/>
      <c r="N160"/>
    </row>
    <row r="161" spans="1:14" s="3" customFormat="1" ht="46.2">
      <c r="A161" s="473" t="s">
        <v>67</v>
      </c>
      <c r="B161" s="328" t="s">
        <v>403</v>
      </c>
      <c r="C161" s="368" t="s">
        <v>437</v>
      </c>
      <c r="D161" s="369" t="s">
        <v>438</v>
      </c>
      <c r="E161" s="370" t="s">
        <v>439</v>
      </c>
      <c r="F161" s="328" t="s">
        <v>404</v>
      </c>
      <c r="G161" s="116" t="s">
        <v>440</v>
      </c>
      <c r="H161" s="504" t="s">
        <v>441</v>
      </c>
      <c r="I161" s="496" t="s">
        <v>236</v>
      </c>
      <c r="J161" s="117" t="s">
        <v>237</v>
      </c>
      <c r="K161" s="330" t="s">
        <v>131</v>
      </c>
      <c r="L161" s="422" t="s">
        <v>258</v>
      </c>
      <c r="M161" s="397" t="s">
        <v>239</v>
      </c>
      <c r="N161"/>
    </row>
    <row r="162" spans="1:14" s="3" customFormat="1" ht="15" customHeight="1">
      <c r="A162" s="474"/>
      <c r="B162" s="329" t="s">
        <v>16</v>
      </c>
      <c r="C162" s="20" t="s">
        <v>16</v>
      </c>
      <c r="D162" s="371" t="s">
        <v>16</v>
      </c>
      <c r="E162" s="372" t="s">
        <v>1</v>
      </c>
      <c r="F162" s="329" t="s">
        <v>16</v>
      </c>
      <c r="G162" s="27" t="s">
        <v>16</v>
      </c>
      <c r="H162" s="505" t="s">
        <v>16</v>
      </c>
      <c r="I162" s="6" t="s">
        <v>16</v>
      </c>
      <c r="J162" s="6" t="s">
        <v>1</v>
      </c>
      <c r="K162" s="332" t="s">
        <v>16</v>
      </c>
      <c r="L162" s="387" t="s">
        <v>16</v>
      </c>
      <c r="M162" s="398" t="s">
        <v>1</v>
      </c>
      <c r="N162"/>
    </row>
    <row r="163" spans="1:14" s="94" customFormat="1" ht="15" customHeight="1">
      <c r="A163" s="475" t="s">
        <v>17</v>
      </c>
      <c r="B163" s="104">
        <v>204.08</v>
      </c>
      <c r="C163" s="698">
        <v>203.86</v>
      </c>
      <c r="D163" s="453">
        <f>B163-C163</f>
        <v>0.21999999999999886</v>
      </c>
      <c r="E163" s="454">
        <f>B163/C163</f>
        <v>1.001079171980771</v>
      </c>
      <c r="F163" s="104">
        <v>227.34</v>
      </c>
      <c r="G163" s="699">
        <v>226.58</v>
      </c>
      <c r="H163" s="506">
        <f>F163-G163</f>
        <v>0.75999999999999091</v>
      </c>
      <c r="I163" s="281">
        <f>B163-F163</f>
        <v>-23.259999999999991</v>
      </c>
      <c r="J163" s="290">
        <f>B163/F163</f>
        <v>0.8976862848596816</v>
      </c>
      <c r="K163" s="104">
        <v>214.91</v>
      </c>
      <c r="L163" s="501">
        <f>B163-K163</f>
        <v>-10.829999999999984</v>
      </c>
      <c r="M163" s="389">
        <f>B163/K163</f>
        <v>0.94960681215392495</v>
      </c>
      <c r="N163"/>
    </row>
    <row r="164" spans="1:14" s="94" customFormat="1" ht="15" customHeight="1">
      <c r="A164" s="475" t="s">
        <v>18</v>
      </c>
      <c r="B164" s="109">
        <v>61.92</v>
      </c>
      <c r="C164" s="700">
        <v>63.19</v>
      </c>
      <c r="D164" s="374">
        <f t="shared" ref="D164:D183" si="47">B164-C164</f>
        <v>-1.269999999999996</v>
      </c>
      <c r="E164" s="375">
        <f t="shared" ref="E164:E183" si="48">B164/C164</f>
        <v>0.97990188320936866</v>
      </c>
      <c r="F164" s="109">
        <v>58.3</v>
      </c>
      <c r="G164" s="701">
        <v>58.3</v>
      </c>
      <c r="H164" s="507">
        <f t="shared" ref="H164:H183" si="49">F164-G164</f>
        <v>0</v>
      </c>
      <c r="I164" s="251">
        <f t="shared" ref="I164:I183" si="50">B164-F164</f>
        <v>3.6200000000000045</v>
      </c>
      <c r="J164" s="291">
        <f t="shared" ref="J164:J183" si="51">B164/F164</f>
        <v>1.0620926243567754</v>
      </c>
      <c r="K164" s="109">
        <v>44.12</v>
      </c>
      <c r="L164" s="423">
        <f t="shared" ref="L164:L183" si="52">B164-K164</f>
        <v>17.800000000000004</v>
      </c>
      <c r="M164" s="391">
        <f t="shared" ref="M164:M183" si="53">B164/K164</f>
        <v>1.4034451495920219</v>
      </c>
      <c r="N164"/>
    </row>
    <row r="165" spans="1:14" s="3" customFormat="1" ht="15" customHeight="1">
      <c r="A165" s="476" t="s">
        <v>19</v>
      </c>
      <c r="B165" s="360">
        <v>142.16</v>
      </c>
      <c r="C165" s="702">
        <v>140.68</v>
      </c>
      <c r="D165" s="377">
        <f t="shared" si="47"/>
        <v>1.4799999999999898</v>
      </c>
      <c r="E165" s="378">
        <f t="shared" si="48"/>
        <v>1.0105203298265566</v>
      </c>
      <c r="F165" s="360">
        <v>169.04</v>
      </c>
      <c r="G165" s="703">
        <v>168.29</v>
      </c>
      <c r="H165" s="516">
        <f t="shared" si="49"/>
        <v>0.75</v>
      </c>
      <c r="I165" s="362">
        <f t="shared" si="50"/>
        <v>-26.879999999999995</v>
      </c>
      <c r="J165" s="448">
        <f t="shared" si="51"/>
        <v>0.84098438239469953</v>
      </c>
      <c r="K165" s="360">
        <v>170.78</v>
      </c>
      <c r="L165" s="409">
        <f t="shared" si="52"/>
        <v>-28.620000000000005</v>
      </c>
      <c r="M165" s="393">
        <f t="shared" si="53"/>
        <v>0.83241597376742005</v>
      </c>
      <c r="N165"/>
    </row>
    <row r="166" spans="1:14" s="98" customFormat="1" ht="15" customHeight="1">
      <c r="A166" s="475" t="s">
        <v>20</v>
      </c>
      <c r="B166" s="109">
        <v>17.829999999999998</v>
      </c>
      <c r="C166" s="700">
        <v>17.54</v>
      </c>
      <c r="D166" s="374">
        <f t="shared" si="47"/>
        <v>0.28999999999999915</v>
      </c>
      <c r="E166" s="375">
        <f t="shared" si="48"/>
        <v>1.0165336374002281</v>
      </c>
      <c r="F166" s="109">
        <v>18.329999999999998</v>
      </c>
      <c r="G166" s="701">
        <v>18.03</v>
      </c>
      <c r="H166" s="507">
        <f t="shared" si="49"/>
        <v>0.29999999999999716</v>
      </c>
      <c r="I166" s="251">
        <f t="shared" si="50"/>
        <v>-0.5</v>
      </c>
      <c r="J166" s="291">
        <f t="shared" si="51"/>
        <v>0.97272231314784507</v>
      </c>
      <c r="K166" s="109">
        <v>9.32</v>
      </c>
      <c r="L166" s="423">
        <f t="shared" si="52"/>
        <v>8.509999999999998</v>
      </c>
      <c r="M166" s="391">
        <f t="shared" si="53"/>
        <v>1.9130901287553645</v>
      </c>
      <c r="N166"/>
    </row>
    <row r="167" spans="1:14" s="570" customFormat="1" ht="15" customHeight="1">
      <c r="A167" s="477" t="s">
        <v>21</v>
      </c>
      <c r="B167" s="95">
        <v>6.27</v>
      </c>
      <c r="C167" s="704">
        <v>6.27</v>
      </c>
      <c r="D167" s="380">
        <f t="shared" si="47"/>
        <v>0</v>
      </c>
      <c r="E167" s="381">
        <f t="shared" si="48"/>
        <v>1</v>
      </c>
      <c r="F167" s="95">
        <v>5.76</v>
      </c>
      <c r="G167" s="705">
        <v>5.57</v>
      </c>
      <c r="H167" s="508">
        <f t="shared" si="49"/>
        <v>0.1899999999999995</v>
      </c>
      <c r="I167" s="192">
        <f t="shared" si="50"/>
        <v>0.50999999999999979</v>
      </c>
      <c r="J167" s="294">
        <f t="shared" si="51"/>
        <v>1.0885416666666667</v>
      </c>
      <c r="K167" s="95">
        <v>1.46</v>
      </c>
      <c r="L167" s="502">
        <f t="shared" si="52"/>
        <v>4.8099999999999996</v>
      </c>
      <c r="M167" s="450">
        <f t="shared" si="53"/>
        <v>4.2945205479452051</v>
      </c>
      <c r="N167" s="3"/>
    </row>
    <row r="168" spans="1:14" s="587" customFormat="1" ht="15" customHeight="1">
      <c r="A168" s="477" t="s">
        <v>25</v>
      </c>
      <c r="B168" s="95">
        <v>9.3699999999999992</v>
      </c>
      <c r="C168" s="704">
        <v>9.07</v>
      </c>
      <c r="D168" s="380">
        <f t="shared" si="47"/>
        <v>0.29999999999999893</v>
      </c>
      <c r="E168" s="381">
        <f t="shared" si="48"/>
        <v>1.0330760749724366</v>
      </c>
      <c r="F168" s="95">
        <v>9.57</v>
      </c>
      <c r="G168" s="705">
        <v>9.27</v>
      </c>
      <c r="H168" s="508">
        <f t="shared" si="49"/>
        <v>0.30000000000000071</v>
      </c>
      <c r="I168" s="192">
        <f t="shared" si="50"/>
        <v>-0.20000000000000107</v>
      </c>
      <c r="J168" s="294">
        <f t="shared" si="51"/>
        <v>0.97910135841170309</v>
      </c>
      <c r="K168" s="95">
        <v>6.77</v>
      </c>
      <c r="L168" s="502">
        <f t="shared" si="52"/>
        <v>2.5999999999999996</v>
      </c>
      <c r="M168" s="450">
        <f t="shared" si="53"/>
        <v>1.3840472673559823</v>
      </c>
      <c r="N168" s="3"/>
    </row>
    <row r="169" spans="1:14" s="98" customFormat="1" ht="15" customHeight="1">
      <c r="A169" s="346" t="s">
        <v>49</v>
      </c>
      <c r="B169" s="78">
        <v>2.2000000000000002</v>
      </c>
      <c r="C169" s="706">
        <v>2.2000000000000002</v>
      </c>
      <c r="D169" s="383">
        <f t="shared" si="47"/>
        <v>0</v>
      </c>
      <c r="E169" s="384">
        <f t="shared" si="48"/>
        <v>1</v>
      </c>
      <c r="F169" s="78">
        <v>3</v>
      </c>
      <c r="G169" s="707">
        <v>3</v>
      </c>
      <c r="H169" s="509">
        <f t="shared" si="49"/>
        <v>0</v>
      </c>
      <c r="I169" s="196">
        <f t="shared" si="50"/>
        <v>-0.79999999999999982</v>
      </c>
      <c r="J169" s="295">
        <f t="shared" si="51"/>
        <v>0.73333333333333339</v>
      </c>
      <c r="K169" s="78">
        <v>1.1000000000000001</v>
      </c>
      <c r="L169" s="503">
        <f t="shared" si="52"/>
        <v>1.1000000000000001</v>
      </c>
      <c r="M169" s="451">
        <f t="shared" si="53"/>
        <v>2</v>
      </c>
      <c r="N169" s="3"/>
    </row>
    <row r="170" spans="1:14" s="94" customFormat="1" ht="15" customHeight="1">
      <c r="A170" s="475" t="s">
        <v>24</v>
      </c>
      <c r="B170" s="109">
        <v>19.8</v>
      </c>
      <c r="C170" s="700">
        <v>19.760000000000002</v>
      </c>
      <c r="D170" s="374">
        <f t="shared" si="47"/>
        <v>3.9999999999999147E-2</v>
      </c>
      <c r="E170" s="375">
        <f t="shared" si="48"/>
        <v>1.0020242914979756</v>
      </c>
      <c r="F170" s="109">
        <v>21.82</v>
      </c>
      <c r="G170" s="701">
        <v>21.69</v>
      </c>
      <c r="H170" s="507">
        <f t="shared" si="49"/>
        <v>0.12999999999999901</v>
      </c>
      <c r="I170" s="251">
        <f t="shared" si="50"/>
        <v>-2.0199999999999996</v>
      </c>
      <c r="J170" s="291">
        <f t="shared" si="51"/>
        <v>0.90742438130155822</v>
      </c>
      <c r="K170" s="109">
        <v>22.42</v>
      </c>
      <c r="L170" s="423">
        <f t="shared" si="52"/>
        <v>-2.620000000000001</v>
      </c>
      <c r="M170" s="391">
        <f t="shared" si="53"/>
        <v>0.88314005352363956</v>
      </c>
      <c r="N170"/>
    </row>
    <row r="171" spans="1:14" s="621" customFormat="1" ht="15" customHeight="1">
      <c r="A171" s="477" t="s">
        <v>50</v>
      </c>
      <c r="B171" s="95">
        <v>1.98</v>
      </c>
      <c r="C171" s="704">
        <v>2.2000000000000002</v>
      </c>
      <c r="D171" s="380">
        <f t="shared" si="47"/>
        <v>-0.2200000000000002</v>
      </c>
      <c r="E171" s="381">
        <f t="shared" si="48"/>
        <v>0.89999999999999991</v>
      </c>
      <c r="F171" s="95">
        <v>1.89</v>
      </c>
      <c r="G171" s="705">
        <v>2.11</v>
      </c>
      <c r="H171" s="508">
        <f t="shared" si="49"/>
        <v>-0.21999999999999997</v>
      </c>
      <c r="I171" s="192">
        <f t="shared" si="50"/>
        <v>9.000000000000008E-2</v>
      </c>
      <c r="J171" s="294">
        <f t="shared" si="51"/>
        <v>1.0476190476190477</v>
      </c>
      <c r="K171" s="95">
        <v>2.2200000000000002</v>
      </c>
      <c r="L171" s="502">
        <f t="shared" si="52"/>
        <v>-0.24000000000000021</v>
      </c>
      <c r="M171" s="450">
        <f t="shared" si="53"/>
        <v>0.89189189189189177</v>
      </c>
      <c r="N171" s="3"/>
    </row>
    <row r="172" spans="1:14" ht="15" customHeight="1">
      <c r="A172" s="475" t="s">
        <v>55</v>
      </c>
      <c r="B172" s="109">
        <v>6.84</v>
      </c>
      <c r="C172" s="700">
        <v>6.47</v>
      </c>
      <c r="D172" s="374">
        <f t="shared" si="47"/>
        <v>0.37000000000000011</v>
      </c>
      <c r="E172" s="375">
        <f t="shared" si="48"/>
        <v>1.0571870170015456</v>
      </c>
      <c r="F172" s="109">
        <v>7.55</v>
      </c>
      <c r="G172" s="701">
        <v>7.09</v>
      </c>
      <c r="H172" s="507">
        <f t="shared" si="49"/>
        <v>0.45999999999999996</v>
      </c>
      <c r="I172" s="251">
        <f t="shared" si="50"/>
        <v>-0.71</v>
      </c>
      <c r="J172" s="291">
        <f t="shared" si="51"/>
        <v>0.90596026490066228</v>
      </c>
      <c r="K172" s="109">
        <v>6.72</v>
      </c>
      <c r="L172" s="423">
        <f t="shared" si="52"/>
        <v>0.12000000000000011</v>
      </c>
      <c r="M172" s="391">
        <f t="shared" si="53"/>
        <v>1.0178571428571428</v>
      </c>
      <c r="N172" s="98"/>
    </row>
    <row r="173" spans="1:14" ht="15" customHeight="1">
      <c r="A173" s="477" t="s">
        <v>36</v>
      </c>
      <c r="B173" s="95">
        <v>1.22</v>
      </c>
      <c r="C173" s="704">
        <v>1.22</v>
      </c>
      <c r="D173" s="380">
        <f t="shared" si="47"/>
        <v>0</v>
      </c>
      <c r="E173" s="381">
        <f t="shared" si="48"/>
        <v>1</v>
      </c>
      <c r="F173" s="95">
        <v>1.32</v>
      </c>
      <c r="G173" s="705">
        <v>1.32</v>
      </c>
      <c r="H173" s="508">
        <f t="shared" si="49"/>
        <v>0</v>
      </c>
      <c r="I173" s="192">
        <f t="shared" si="50"/>
        <v>-0.10000000000000009</v>
      </c>
      <c r="J173" s="294">
        <f t="shared" si="51"/>
        <v>0.9242424242424242</v>
      </c>
      <c r="K173" s="95">
        <v>1.35</v>
      </c>
      <c r="L173" s="502">
        <f t="shared" si="52"/>
        <v>-0.13000000000000012</v>
      </c>
      <c r="M173" s="450">
        <f t="shared" si="53"/>
        <v>0.90370370370370368</v>
      </c>
      <c r="N173" s="3"/>
    </row>
    <row r="174" spans="1:14" ht="15" customHeight="1">
      <c r="A174" s="477" t="s">
        <v>37</v>
      </c>
      <c r="B174" s="95">
        <v>4.51</v>
      </c>
      <c r="C174" s="704">
        <v>4.68</v>
      </c>
      <c r="D174" s="380">
        <f t="shared" si="47"/>
        <v>-0.16999999999999993</v>
      </c>
      <c r="E174" s="381">
        <f t="shared" si="48"/>
        <v>0.96367521367521369</v>
      </c>
      <c r="F174" s="95">
        <v>5.41</v>
      </c>
      <c r="G174" s="705">
        <v>5.58</v>
      </c>
      <c r="H174" s="508">
        <f t="shared" si="49"/>
        <v>-0.16999999999999993</v>
      </c>
      <c r="I174" s="192">
        <f t="shared" si="50"/>
        <v>-0.90000000000000036</v>
      </c>
      <c r="J174" s="294">
        <f t="shared" si="51"/>
        <v>0.83364140480591487</v>
      </c>
      <c r="K174" s="95">
        <v>5.21</v>
      </c>
      <c r="L174" s="502">
        <f t="shared" si="52"/>
        <v>-0.70000000000000018</v>
      </c>
      <c r="M174" s="450">
        <f t="shared" si="53"/>
        <v>0.86564299424184254</v>
      </c>
      <c r="N174" s="3"/>
    </row>
    <row r="175" spans="1:14" ht="15" customHeight="1">
      <c r="A175" s="477" t="s">
        <v>30</v>
      </c>
      <c r="B175" s="95">
        <v>2.77</v>
      </c>
      <c r="C175" s="704">
        <v>2.67</v>
      </c>
      <c r="D175" s="380">
        <f t="shared" si="47"/>
        <v>0.10000000000000009</v>
      </c>
      <c r="E175" s="381">
        <f t="shared" si="48"/>
        <v>1.0374531835205993</v>
      </c>
      <c r="F175" s="95">
        <v>3.14</v>
      </c>
      <c r="G175" s="705">
        <v>3.04</v>
      </c>
      <c r="H175" s="508">
        <f t="shared" si="49"/>
        <v>0.10000000000000009</v>
      </c>
      <c r="I175" s="192">
        <f t="shared" si="50"/>
        <v>-0.37000000000000011</v>
      </c>
      <c r="J175" s="294">
        <f t="shared" si="51"/>
        <v>0.88216560509554143</v>
      </c>
      <c r="K175" s="95">
        <v>4.33</v>
      </c>
      <c r="L175" s="502">
        <f t="shared" si="52"/>
        <v>-1.56</v>
      </c>
      <c r="M175" s="450">
        <f t="shared" si="53"/>
        <v>0.63972286374133946</v>
      </c>
      <c r="N175" s="94"/>
    </row>
    <row r="176" spans="1:14" ht="15" customHeight="1">
      <c r="A176" s="477" t="s">
        <v>40</v>
      </c>
      <c r="B176" s="95">
        <v>1.81</v>
      </c>
      <c r="C176" s="704">
        <v>1.81</v>
      </c>
      <c r="D176" s="380">
        <f t="shared" si="47"/>
        <v>0</v>
      </c>
      <c r="E176" s="381">
        <f t="shared" si="48"/>
        <v>1</v>
      </c>
      <c r="F176" s="95">
        <v>1.83</v>
      </c>
      <c r="G176" s="705">
        <v>1.83</v>
      </c>
      <c r="H176" s="508">
        <f t="shared" si="49"/>
        <v>0</v>
      </c>
      <c r="I176" s="192">
        <f t="shared" si="50"/>
        <v>-2.0000000000000018E-2</v>
      </c>
      <c r="J176" s="294">
        <f t="shared" si="51"/>
        <v>0.98907103825136611</v>
      </c>
      <c r="K176" s="95">
        <v>1.94</v>
      </c>
      <c r="L176" s="502">
        <f t="shared" si="52"/>
        <v>-0.12999999999999989</v>
      </c>
      <c r="M176" s="450">
        <f t="shared" si="53"/>
        <v>0.9329896907216495</v>
      </c>
      <c r="N176" s="94"/>
    </row>
    <row r="177" spans="1:14" ht="15" customHeight="1">
      <c r="A177" s="346" t="s">
        <v>23</v>
      </c>
      <c r="B177" s="78">
        <v>1.84</v>
      </c>
      <c r="C177" s="706">
        <v>1.88</v>
      </c>
      <c r="D177" s="383">
        <f t="shared" si="47"/>
        <v>-3.9999999999999813E-2</v>
      </c>
      <c r="E177" s="384">
        <f t="shared" si="48"/>
        <v>0.97872340425531923</v>
      </c>
      <c r="F177" s="78">
        <v>2.04</v>
      </c>
      <c r="G177" s="707">
        <v>2.08</v>
      </c>
      <c r="H177" s="509">
        <f t="shared" si="49"/>
        <v>-4.0000000000000036E-2</v>
      </c>
      <c r="I177" s="196">
        <f t="shared" si="50"/>
        <v>-0.19999999999999996</v>
      </c>
      <c r="J177" s="295">
        <f t="shared" si="51"/>
        <v>0.90196078431372551</v>
      </c>
      <c r="K177" s="78">
        <v>2.21</v>
      </c>
      <c r="L177" s="503">
        <f t="shared" si="52"/>
        <v>-0.36999999999999988</v>
      </c>
      <c r="M177" s="451">
        <f t="shared" si="53"/>
        <v>0.83257918552036203</v>
      </c>
      <c r="N177" s="3"/>
    </row>
    <row r="178" spans="1:14" ht="15" customHeight="1">
      <c r="A178" s="475" t="s">
        <v>26</v>
      </c>
      <c r="B178" s="109">
        <v>79.56</v>
      </c>
      <c r="C178" s="700">
        <v>78.67</v>
      </c>
      <c r="D178" s="374">
        <f t="shared" si="47"/>
        <v>0.89000000000000057</v>
      </c>
      <c r="E178" s="375">
        <f t="shared" si="48"/>
        <v>1.0113130799542391</v>
      </c>
      <c r="F178" s="109">
        <v>100.72</v>
      </c>
      <c r="G178" s="701">
        <v>100.72</v>
      </c>
      <c r="H178" s="507">
        <f t="shared" si="49"/>
        <v>0</v>
      </c>
      <c r="I178" s="251">
        <f t="shared" si="50"/>
        <v>-21.159999999999997</v>
      </c>
      <c r="J178" s="291">
        <f t="shared" si="51"/>
        <v>0.78991262907069104</v>
      </c>
      <c r="K178" s="109">
        <v>110.77</v>
      </c>
      <c r="L178" s="423">
        <f t="shared" si="52"/>
        <v>-31.209999999999994</v>
      </c>
      <c r="M178" s="391">
        <f t="shared" si="53"/>
        <v>0.71824501218741543</v>
      </c>
      <c r="N178" s="98"/>
    </row>
    <row r="179" spans="1:14" ht="15" customHeight="1">
      <c r="A179" s="570" t="s">
        <v>100</v>
      </c>
      <c r="B179" s="579">
        <f>B163-B178</f>
        <v>124.52000000000001</v>
      </c>
      <c r="C179" s="708">
        <v>125.19000000000001</v>
      </c>
      <c r="D179" s="580">
        <f>B179-C179</f>
        <v>-0.67000000000000171</v>
      </c>
      <c r="E179" s="572">
        <f>B179/C179</f>
        <v>0.99464813483505066</v>
      </c>
      <c r="F179" s="581">
        <f>F163-F178</f>
        <v>126.62</v>
      </c>
      <c r="G179" s="709">
        <v>125.86000000000001</v>
      </c>
      <c r="H179" s="583">
        <f>F179-G179</f>
        <v>0.75999999999999091</v>
      </c>
      <c r="I179" s="584">
        <f>B179-F179</f>
        <v>-2.0999999999999943</v>
      </c>
      <c r="J179" s="585">
        <f>B179/F179</f>
        <v>0.98341494234718063</v>
      </c>
      <c r="K179" s="579">
        <f>K163-K178</f>
        <v>104.14</v>
      </c>
      <c r="L179" s="586">
        <f>B179-K179</f>
        <v>20.38000000000001</v>
      </c>
      <c r="M179" s="577">
        <f>B179/K179</f>
        <v>1.1956980987132706</v>
      </c>
      <c r="N179" s="570"/>
    </row>
    <row r="180" spans="1:14" ht="15" customHeight="1">
      <c r="A180" s="587" t="s">
        <v>101</v>
      </c>
      <c r="B180" s="571">
        <f>B178/B163</f>
        <v>0.38984711877695022</v>
      </c>
      <c r="C180" s="710">
        <v>0.38590208966938094</v>
      </c>
      <c r="D180" s="572">
        <f>B180-C180</f>
        <v>3.9450291075692756E-3</v>
      </c>
      <c r="E180" s="572">
        <f>B180/C180</f>
        <v>1.0102228757324148</v>
      </c>
      <c r="F180" s="588">
        <f>F178/F163</f>
        <v>0.44303686108911761</v>
      </c>
      <c r="G180" s="711">
        <v>0.44452290581692999</v>
      </c>
      <c r="H180" s="585">
        <f>F180-G180</f>
        <v>-1.4860447278123856E-3</v>
      </c>
      <c r="I180" s="574">
        <f>B180-F180</f>
        <v>-5.3189742312167387E-2</v>
      </c>
      <c r="J180" s="585">
        <f>B180/F180</f>
        <v>0.87994285129817185</v>
      </c>
      <c r="K180" s="571">
        <f>K178/K163</f>
        <v>0.51542506165371549</v>
      </c>
      <c r="L180" s="589">
        <f>B180-K180</f>
        <v>-0.12557794287676527</v>
      </c>
      <c r="M180" s="577">
        <f>B180/K180</f>
        <v>0.75636042517246882</v>
      </c>
      <c r="N180" s="587"/>
    </row>
    <row r="181" spans="1:14" ht="15" customHeight="1">
      <c r="A181" s="475" t="s">
        <v>32</v>
      </c>
      <c r="B181" s="109">
        <v>2.38</v>
      </c>
      <c r="C181" s="700">
        <v>2.42</v>
      </c>
      <c r="D181" s="374">
        <f t="shared" si="47"/>
        <v>-4.0000000000000036E-2</v>
      </c>
      <c r="E181" s="375">
        <f t="shared" si="48"/>
        <v>0.98347107438016523</v>
      </c>
      <c r="F181" s="109">
        <v>3.11</v>
      </c>
      <c r="G181" s="701">
        <v>3.14</v>
      </c>
      <c r="H181" s="507">
        <f t="shared" si="49"/>
        <v>-3.0000000000000249E-2</v>
      </c>
      <c r="I181" s="251">
        <f t="shared" si="50"/>
        <v>-0.73</v>
      </c>
      <c r="J181" s="291">
        <f t="shared" si="51"/>
        <v>0.76527331189710612</v>
      </c>
      <c r="K181" s="280">
        <v>2.59</v>
      </c>
      <c r="L181" s="423">
        <f t="shared" si="52"/>
        <v>-0.20999999999999996</v>
      </c>
      <c r="M181" s="391">
        <f t="shared" si="53"/>
        <v>0.91891891891891897</v>
      </c>
      <c r="N181" s="98"/>
    </row>
    <row r="182" spans="1:14" ht="15" customHeight="1">
      <c r="A182" s="477" t="s">
        <v>35</v>
      </c>
      <c r="B182" s="95">
        <v>1.01</v>
      </c>
      <c r="C182" s="704">
        <v>1.06</v>
      </c>
      <c r="D182" s="380">
        <f t="shared" si="47"/>
        <v>-5.0000000000000044E-2</v>
      </c>
      <c r="E182" s="381">
        <f t="shared" si="48"/>
        <v>0.95283018867924529</v>
      </c>
      <c r="F182" s="95">
        <v>1.58</v>
      </c>
      <c r="G182" s="705">
        <v>1.64</v>
      </c>
      <c r="H182" s="508">
        <f t="shared" si="49"/>
        <v>-5.9999999999999831E-2</v>
      </c>
      <c r="I182" s="192">
        <f t="shared" si="50"/>
        <v>-0.57000000000000006</v>
      </c>
      <c r="J182" s="294">
        <f t="shared" si="51"/>
        <v>0.63924050632911389</v>
      </c>
      <c r="K182" s="283">
        <v>1.39</v>
      </c>
      <c r="L182" s="502">
        <f t="shared" si="52"/>
        <v>-0.37999999999999989</v>
      </c>
      <c r="M182" s="450">
        <f t="shared" si="53"/>
        <v>0.72661870503597126</v>
      </c>
      <c r="N182" s="94"/>
    </row>
    <row r="183" spans="1:14" ht="15" customHeight="1">
      <c r="A183" s="615" t="s">
        <v>97</v>
      </c>
      <c r="B183" s="612">
        <f>B181-B182</f>
        <v>1.3699999999999999</v>
      </c>
      <c r="C183" s="712">
        <v>1.3599999999999999</v>
      </c>
      <c r="D183" s="616">
        <f t="shared" si="47"/>
        <v>1.0000000000000009E-2</v>
      </c>
      <c r="E183" s="600">
        <f t="shared" si="48"/>
        <v>1.0073529411764706</v>
      </c>
      <c r="F183" s="612">
        <f>F181-F182</f>
        <v>1.5299999999999998</v>
      </c>
      <c r="G183" s="614">
        <v>1.5000000000000002</v>
      </c>
      <c r="H183" s="617">
        <f t="shared" si="49"/>
        <v>2.9999999999999583E-2</v>
      </c>
      <c r="I183" s="618">
        <f t="shared" si="50"/>
        <v>-0.15999999999999992</v>
      </c>
      <c r="J183" s="619">
        <f t="shared" si="51"/>
        <v>0.89542483660130723</v>
      </c>
      <c r="K183" s="612">
        <f>K181-K182</f>
        <v>1.2</v>
      </c>
      <c r="L183" s="620">
        <f t="shared" si="52"/>
        <v>0.16999999999999993</v>
      </c>
      <c r="M183" s="604">
        <f t="shared" si="53"/>
        <v>1.1416666666666666</v>
      </c>
      <c r="N183" s="621"/>
    </row>
    <row r="185" spans="1:14" ht="15.6">
      <c r="A185" s="2" t="s">
        <v>259</v>
      </c>
    </row>
    <row r="186" spans="1:14" s="98" customForma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82"/>
      <c r="M186"/>
      <c r="N186"/>
    </row>
    <row r="187" spans="1:14" ht="46.2">
      <c r="A187" s="473" t="s">
        <v>75</v>
      </c>
      <c r="B187" s="328" t="s">
        <v>405</v>
      </c>
      <c r="C187" s="368" t="s">
        <v>442</v>
      </c>
      <c r="D187" s="369" t="s">
        <v>443</v>
      </c>
      <c r="E187" s="370" t="s">
        <v>444</v>
      </c>
      <c r="F187" s="328" t="s">
        <v>406</v>
      </c>
      <c r="G187" s="116" t="s">
        <v>445</v>
      </c>
      <c r="H187" s="504" t="s">
        <v>446</v>
      </c>
      <c r="I187" s="496" t="s">
        <v>260</v>
      </c>
      <c r="J187" s="117" t="s">
        <v>261</v>
      </c>
      <c r="K187" s="330" t="s">
        <v>132</v>
      </c>
      <c r="L187" s="422" t="s">
        <v>262</v>
      </c>
      <c r="M187" s="397" t="s">
        <v>263</v>
      </c>
    </row>
    <row r="188" spans="1:14" ht="15" customHeight="1">
      <c r="A188" s="474"/>
      <c r="B188" s="329" t="s">
        <v>1</v>
      </c>
      <c r="C188" s="20" t="s">
        <v>1</v>
      </c>
      <c r="D188" s="371" t="s">
        <v>1</v>
      </c>
      <c r="E188" s="372" t="s">
        <v>1</v>
      </c>
      <c r="F188" s="331" t="s">
        <v>1</v>
      </c>
      <c r="G188" s="27" t="s">
        <v>1</v>
      </c>
      <c r="H188" s="505" t="s">
        <v>1</v>
      </c>
      <c r="I188" s="6" t="s">
        <v>1</v>
      </c>
      <c r="J188" s="6" t="s">
        <v>1</v>
      </c>
      <c r="K188" s="514" t="s">
        <v>1</v>
      </c>
      <c r="L188" s="387" t="s">
        <v>1</v>
      </c>
      <c r="M188" s="398" t="s">
        <v>1</v>
      </c>
    </row>
    <row r="189" spans="1:14" s="82" customFormat="1" ht="15" customHeight="1">
      <c r="A189" s="475" t="s">
        <v>17</v>
      </c>
      <c r="B189" s="440">
        <f>B163/(B111)</f>
        <v>0.19108435314276084</v>
      </c>
      <c r="C189" s="402">
        <f>C163/(C111)</f>
        <v>0.19112711181114178</v>
      </c>
      <c r="D189" s="402">
        <f>B189-C189</f>
        <v>-4.2758668380937781E-5</v>
      </c>
      <c r="E189" s="402">
        <f>B189/C189</f>
        <v>0.999776281512467</v>
      </c>
      <c r="F189" s="440">
        <f>F163/(F111)</f>
        <v>0.21384227556625784</v>
      </c>
      <c r="G189" s="269">
        <f>G163/(G111)</f>
        <v>0.21322968916159271</v>
      </c>
      <c r="H189" s="518">
        <f>F189-G189</f>
        <v>6.1258640466513303E-4</v>
      </c>
      <c r="I189" s="289">
        <f>B189-F189</f>
        <v>-2.2757922423497001E-2</v>
      </c>
      <c r="J189" s="289">
        <f>B189/F189</f>
        <v>0.89357613052314544</v>
      </c>
      <c r="K189" s="440">
        <f>K163/(K111)</f>
        <v>0.2219502623208163</v>
      </c>
      <c r="L189" s="519">
        <f>B189-K189</f>
        <v>-3.0865909178055456E-2</v>
      </c>
      <c r="M189" s="458">
        <f>B189/K189</f>
        <v>0.86093321604891571</v>
      </c>
      <c r="N189"/>
    </row>
    <row r="190" spans="1:14" s="82" customFormat="1" ht="15" customHeight="1">
      <c r="A190" s="475" t="s">
        <v>18</v>
      </c>
      <c r="B190" s="441">
        <f t="shared" ref="B190:C204" si="54">B164/(B112+B34)</f>
        <v>0.16828830787628418</v>
      </c>
      <c r="C190" s="402">
        <f t="shared" si="54"/>
        <v>0.17233479695639131</v>
      </c>
      <c r="D190" s="402">
        <f t="shared" ref="D190:D207" si="55">B190-C190</f>
        <v>-4.0464890801071296E-3</v>
      </c>
      <c r="E190" s="402">
        <f t="shared" ref="E190:E207" si="56">B190/C190</f>
        <v>0.97651960514317326</v>
      </c>
      <c r="F190" s="441">
        <f t="shared" ref="F190:G204" si="57">F164/(F112+F34)</f>
        <v>0.15669936836446713</v>
      </c>
      <c r="G190" s="270">
        <f t="shared" si="57"/>
        <v>0.15669936836446713</v>
      </c>
      <c r="H190" s="520">
        <f t="shared" ref="H190:H208" si="58">F190-G190</f>
        <v>0</v>
      </c>
      <c r="I190" s="271">
        <f t="shared" ref="I190:I207" si="59">B190-F190</f>
        <v>1.1588939511817054E-2</v>
      </c>
      <c r="J190" s="271">
        <f t="shared" ref="J190:J208" si="60">B190/F190</f>
        <v>1.0739565170732681</v>
      </c>
      <c r="K190" s="441">
        <f t="shared" ref="K190:K204" si="61">K164/(K112+K34)</f>
        <v>0.1271176673965656</v>
      </c>
      <c r="L190" s="425">
        <f t="shared" ref="L190:L207" si="62">B190-K190</f>
        <v>4.1170640479718579E-2</v>
      </c>
      <c r="M190" s="429">
        <f t="shared" ref="M190:M207" si="63">B190/K190</f>
        <v>1.3238781935108959</v>
      </c>
      <c r="N190"/>
    </row>
    <row r="191" spans="1:14" s="3" customFormat="1" ht="15" customHeight="1">
      <c r="A191" s="476" t="s">
        <v>19</v>
      </c>
      <c r="B191" s="442">
        <f t="shared" si="54"/>
        <v>0.16691519214737754</v>
      </c>
      <c r="C191" s="413">
        <f t="shared" si="54"/>
        <v>0.16520074685580752</v>
      </c>
      <c r="D191" s="413">
        <f t="shared" si="55"/>
        <v>1.714445291570027E-3</v>
      </c>
      <c r="E191" s="413">
        <f t="shared" si="56"/>
        <v>1.0103779512151143</v>
      </c>
      <c r="F191" s="442">
        <f t="shared" si="57"/>
        <v>0.19767292287902707</v>
      </c>
      <c r="G191" s="421">
        <f t="shared" si="57"/>
        <v>0.19702167015933597</v>
      </c>
      <c r="H191" s="521">
        <f t="shared" si="58"/>
        <v>6.5125271969110332E-4</v>
      </c>
      <c r="I191" s="416">
        <f t="shared" si="59"/>
        <v>-3.075773073164953E-2</v>
      </c>
      <c r="J191" s="416">
        <f t="shared" si="60"/>
        <v>0.84440089070533542</v>
      </c>
      <c r="K191" s="442">
        <f t="shared" si="61"/>
        <v>0.2305034417600216</v>
      </c>
      <c r="L191" s="418">
        <f t="shared" si="62"/>
        <v>-6.358824961264406E-2</v>
      </c>
      <c r="M191" s="430">
        <f t="shared" si="63"/>
        <v>0.72413318808989358</v>
      </c>
      <c r="N191"/>
    </row>
    <row r="192" spans="1:14" s="98" customFormat="1" ht="15" customHeight="1">
      <c r="A192" s="475" t="s">
        <v>20</v>
      </c>
      <c r="B192" s="441">
        <f t="shared" si="54"/>
        <v>0.11855053191489361</v>
      </c>
      <c r="C192" s="402">
        <f t="shared" si="54"/>
        <v>0.11662234042553191</v>
      </c>
      <c r="D192" s="402">
        <f t="shared" si="55"/>
        <v>1.9281914893616997E-3</v>
      </c>
      <c r="E192" s="402">
        <f t="shared" si="56"/>
        <v>1.0165336374002281</v>
      </c>
      <c r="F192" s="441">
        <f t="shared" si="57"/>
        <v>0.12316065309413425</v>
      </c>
      <c r="G192" s="270">
        <f t="shared" si="57"/>
        <v>0.12114493045756906</v>
      </c>
      <c r="H192" s="520">
        <f t="shared" si="58"/>
        <v>2.015722636565187E-3</v>
      </c>
      <c r="I192" s="271">
        <f t="shared" si="59"/>
        <v>-4.6101211792406449E-3</v>
      </c>
      <c r="J192" s="271">
        <f t="shared" si="60"/>
        <v>0.96256823049064999</v>
      </c>
      <c r="K192" s="441">
        <f t="shared" si="61"/>
        <v>8.1575492341356678E-2</v>
      </c>
      <c r="L192" s="425">
        <f t="shared" si="62"/>
        <v>3.6975039573536927E-2</v>
      </c>
      <c r="M192" s="429">
        <f t="shared" si="63"/>
        <v>1.4532616170897632</v>
      </c>
      <c r="N192"/>
    </row>
    <row r="193" spans="1:14" s="578" customFormat="1" ht="15" customHeight="1">
      <c r="A193" s="477" t="s">
        <v>21</v>
      </c>
      <c r="B193" s="479">
        <f t="shared" si="54"/>
        <v>0.15108433734939758</v>
      </c>
      <c r="C193" s="405">
        <f t="shared" si="54"/>
        <v>0.15108433734939758</v>
      </c>
      <c r="D193" s="405">
        <f t="shared" si="55"/>
        <v>0</v>
      </c>
      <c r="E193" s="405">
        <f t="shared" si="56"/>
        <v>1</v>
      </c>
      <c r="F193" s="479">
        <f t="shared" si="57"/>
        <v>0.15694822888283377</v>
      </c>
      <c r="G193" s="272">
        <f t="shared" si="57"/>
        <v>0.15177111716621253</v>
      </c>
      <c r="H193" s="522">
        <f t="shared" si="58"/>
        <v>5.1771117166212466E-3</v>
      </c>
      <c r="I193" s="273">
        <f t="shared" si="59"/>
        <v>-5.8638915334361941E-3</v>
      </c>
      <c r="J193" s="273">
        <f t="shared" si="60"/>
        <v>0.96263805220883536</v>
      </c>
      <c r="K193" s="479">
        <f t="shared" si="61"/>
        <v>4.7188106011635422E-2</v>
      </c>
      <c r="L193" s="419">
        <f t="shared" si="62"/>
        <v>0.10389623133776216</v>
      </c>
      <c r="M193" s="431">
        <f t="shared" si="63"/>
        <v>3.2017461627331243</v>
      </c>
      <c r="N193"/>
    </row>
    <row r="194" spans="1:14" s="98" customFormat="1" ht="15" customHeight="1">
      <c r="A194" s="477" t="s">
        <v>25</v>
      </c>
      <c r="B194" s="479">
        <f t="shared" si="54"/>
        <v>9.8115183246073295E-2</v>
      </c>
      <c r="C194" s="405">
        <f t="shared" si="54"/>
        <v>9.4973821989528792E-2</v>
      </c>
      <c r="D194" s="405">
        <f t="shared" si="55"/>
        <v>3.1413612565445032E-3</v>
      </c>
      <c r="E194" s="405">
        <f t="shared" si="56"/>
        <v>1.0330760749724366</v>
      </c>
      <c r="F194" s="479">
        <f t="shared" si="57"/>
        <v>9.9170984455958552E-2</v>
      </c>
      <c r="G194" s="272">
        <f t="shared" si="57"/>
        <v>9.6062176165803106E-2</v>
      </c>
      <c r="H194" s="522">
        <f t="shared" si="58"/>
        <v>3.1088082901554459E-3</v>
      </c>
      <c r="I194" s="273">
        <f t="shared" si="59"/>
        <v>-1.0558012098852571E-3</v>
      </c>
      <c r="J194" s="273">
        <f t="shared" si="60"/>
        <v>0.98935372865685189</v>
      </c>
      <c r="K194" s="479">
        <f t="shared" si="61"/>
        <v>9.4685314685314673E-2</v>
      </c>
      <c r="L194" s="419">
        <f t="shared" si="62"/>
        <v>3.4298685607586227E-3</v>
      </c>
      <c r="M194" s="431">
        <f t="shared" si="63"/>
        <v>1.0362238703241125</v>
      </c>
      <c r="N194"/>
    </row>
    <row r="195" spans="1:14" s="82" customFormat="1" ht="15" customHeight="1">
      <c r="A195" s="346" t="s">
        <v>49</v>
      </c>
      <c r="B195" s="480">
        <f t="shared" si="54"/>
        <v>0.16417910447761197</v>
      </c>
      <c r="C195" s="408">
        <f t="shared" si="54"/>
        <v>0.16417910447761197</v>
      </c>
      <c r="D195" s="408">
        <f t="shared" si="55"/>
        <v>0</v>
      </c>
      <c r="E195" s="408">
        <f t="shared" si="56"/>
        <v>1</v>
      </c>
      <c r="F195" s="480">
        <f t="shared" si="57"/>
        <v>0.19193857965451055</v>
      </c>
      <c r="G195" s="274">
        <f t="shared" si="57"/>
        <v>0.19193857965451055</v>
      </c>
      <c r="H195" s="523">
        <f t="shared" si="58"/>
        <v>0</v>
      </c>
      <c r="I195" s="267">
        <f t="shared" si="59"/>
        <v>-2.7759475176898585E-2</v>
      </c>
      <c r="J195" s="267">
        <f t="shared" si="60"/>
        <v>0.85537313432835838</v>
      </c>
      <c r="K195" s="480">
        <f t="shared" si="61"/>
        <v>9.3141405588484341E-2</v>
      </c>
      <c r="L195" s="399">
        <f t="shared" si="62"/>
        <v>7.1037698889127629E-2</v>
      </c>
      <c r="M195" s="432">
        <f t="shared" si="63"/>
        <v>1.7626865671641794</v>
      </c>
      <c r="N195"/>
    </row>
    <row r="196" spans="1:14" s="621" customFormat="1" ht="15" customHeight="1">
      <c r="A196" s="475" t="s">
        <v>24</v>
      </c>
      <c r="B196" s="441">
        <f t="shared" si="54"/>
        <v>9.4182561955953009E-2</v>
      </c>
      <c r="C196" s="402">
        <f t="shared" si="54"/>
        <v>9.4261317559509616E-2</v>
      </c>
      <c r="D196" s="402">
        <f t="shared" si="55"/>
        <v>-7.8755603556607268E-5</v>
      </c>
      <c r="E196" s="402">
        <f t="shared" si="56"/>
        <v>0.9991644971066006</v>
      </c>
      <c r="F196" s="441">
        <f t="shared" si="57"/>
        <v>0.1060768108896451</v>
      </c>
      <c r="G196" s="270">
        <f t="shared" si="57"/>
        <v>0.1057584475108489</v>
      </c>
      <c r="H196" s="520">
        <f t="shared" si="58"/>
        <v>3.183633787962048E-4</v>
      </c>
      <c r="I196" s="271">
        <f t="shared" si="59"/>
        <v>-1.1894248933692092E-2</v>
      </c>
      <c r="J196" s="271">
        <f t="shared" si="60"/>
        <v>0.88787135629420422</v>
      </c>
      <c r="K196" s="441">
        <f t="shared" si="61"/>
        <v>0.11169232302097346</v>
      </c>
      <c r="L196" s="425">
        <f t="shared" si="62"/>
        <v>-1.7509761065020446E-2</v>
      </c>
      <c r="M196" s="429">
        <f t="shared" si="63"/>
        <v>0.84323218828806623</v>
      </c>
      <c r="N196"/>
    </row>
    <row r="197" spans="1:14" ht="15" customHeight="1">
      <c r="A197" s="477" t="s">
        <v>50</v>
      </c>
      <c r="B197" s="479">
        <f t="shared" si="54"/>
        <v>0.12445003142677562</v>
      </c>
      <c r="C197" s="405">
        <f t="shared" si="54"/>
        <v>0.13827781269641737</v>
      </c>
      <c r="D197" s="405">
        <f t="shared" si="55"/>
        <v>-1.3827781269641751E-2</v>
      </c>
      <c r="E197" s="405">
        <f t="shared" si="56"/>
        <v>0.89999999999999991</v>
      </c>
      <c r="F197" s="479">
        <f t="shared" si="57"/>
        <v>0.12508272667107875</v>
      </c>
      <c r="G197" s="272">
        <f t="shared" si="57"/>
        <v>0.13964262078093978</v>
      </c>
      <c r="H197" s="522">
        <f t="shared" si="58"/>
        <v>-1.4559894109861027E-2</v>
      </c>
      <c r="I197" s="273">
        <f t="shared" si="59"/>
        <v>-6.3269524430313584E-4</v>
      </c>
      <c r="J197" s="273">
        <f t="shared" si="60"/>
        <v>0.99494178563946012</v>
      </c>
      <c r="K197" s="479">
        <f t="shared" si="61"/>
        <v>0.14939434724091522</v>
      </c>
      <c r="L197" s="419">
        <f t="shared" si="62"/>
        <v>-2.4944315814139598E-2</v>
      </c>
      <c r="M197" s="431">
        <f t="shared" si="63"/>
        <v>0.83303039054138994</v>
      </c>
    </row>
    <row r="198" spans="1:14" ht="15" customHeight="1">
      <c r="A198" s="475" t="s">
        <v>55</v>
      </c>
      <c r="B198" s="441">
        <f t="shared" si="54"/>
        <v>8.9062500000000003E-2</v>
      </c>
      <c r="C198" s="402">
        <f t="shared" si="54"/>
        <v>8.4908136482939628E-2</v>
      </c>
      <c r="D198" s="402">
        <f t="shared" si="55"/>
        <v>4.1543635170603749E-3</v>
      </c>
      <c r="E198" s="402">
        <f t="shared" si="56"/>
        <v>1.0489277434312212</v>
      </c>
      <c r="F198" s="441">
        <f t="shared" si="57"/>
        <v>9.9775340293379144E-2</v>
      </c>
      <c r="G198" s="270">
        <f t="shared" si="57"/>
        <v>9.3907284768211918E-2</v>
      </c>
      <c r="H198" s="520">
        <f t="shared" si="58"/>
        <v>5.8680555251672262E-3</v>
      </c>
      <c r="I198" s="271">
        <f t="shared" si="59"/>
        <v>-1.0712840293379142E-2</v>
      </c>
      <c r="J198" s="271">
        <f t="shared" si="60"/>
        <v>0.89263038079470203</v>
      </c>
      <c r="K198" s="441">
        <f t="shared" si="61"/>
        <v>8.9065606361829017E-2</v>
      </c>
      <c r="L198" s="425">
        <f t="shared" si="62"/>
        <v>-3.106361829013915E-6</v>
      </c>
      <c r="M198" s="429">
        <f t="shared" si="63"/>
        <v>0.99996512276785732</v>
      </c>
      <c r="N198" s="98"/>
    </row>
    <row r="199" spans="1:14" ht="15" customHeight="1">
      <c r="A199" s="477" t="s">
        <v>36</v>
      </c>
      <c r="B199" s="479">
        <f t="shared" si="54"/>
        <v>8.0794701986754966E-2</v>
      </c>
      <c r="C199" s="405">
        <f t="shared" si="54"/>
        <v>8.0794701986754966E-2</v>
      </c>
      <c r="D199" s="405">
        <f t="shared" si="55"/>
        <v>0</v>
      </c>
      <c r="E199" s="405">
        <f t="shared" si="56"/>
        <v>1</v>
      </c>
      <c r="F199" s="479">
        <f t="shared" si="57"/>
        <v>8.6842105263157901E-2</v>
      </c>
      <c r="G199" s="272">
        <f t="shared" si="57"/>
        <v>8.6842105263157901E-2</v>
      </c>
      <c r="H199" s="522">
        <f t="shared" si="58"/>
        <v>0</v>
      </c>
      <c r="I199" s="273">
        <f t="shared" si="59"/>
        <v>-6.0474032764029351E-3</v>
      </c>
      <c r="J199" s="273">
        <f t="shared" si="60"/>
        <v>0.93036323499899654</v>
      </c>
      <c r="K199" s="479">
        <f t="shared" si="61"/>
        <v>8.8815789473684223E-2</v>
      </c>
      <c r="L199" s="419">
        <f t="shared" si="62"/>
        <v>-8.021087486929257E-3</v>
      </c>
      <c r="M199" s="431">
        <f t="shared" si="63"/>
        <v>0.90968849644346317</v>
      </c>
    </row>
    <row r="200" spans="1:14" ht="15" customHeight="1">
      <c r="A200" s="477" t="s">
        <v>37</v>
      </c>
      <c r="B200" s="479">
        <f t="shared" si="54"/>
        <v>0.10344036697247708</v>
      </c>
      <c r="C200" s="405">
        <f t="shared" si="54"/>
        <v>0.10733944954128441</v>
      </c>
      <c r="D200" s="405">
        <f t="shared" si="55"/>
        <v>-3.8990825688073327E-3</v>
      </c>
      <c r="E200" s="405">
        <f t="shared" si="56"/>
        <v>0.96367521367521369</v>
      </c>
      <c r="F200" s="479">
        <f t="shared" si="57"/>
        <v>0.12899380066762042</v>
      </c>
      <c r="G200" s="272">
        <f t="shared" si="57"/>
        <v>0.13381294964028778</v>
      </c>
      <c r="H200" s="522">
        <f t="shared" si="58"/>
        <v>-4.8191489726673586E-3</v>
      </c>
      <c r="I200" s="273">
        <f t="shared" si="59"/>
        <v>-2.5553433695143346E-2</v>
      </c>
      <c r="J200" s="273">
        <f t="shared" si="60"/>
        <v>0.80190184673302922</v>
      </c>
      <c r="K200" s="479">
        <f t="shared" si="61"/>
        <v>0.13407102418939784</v>
      </c>
      <c r="L200" s="419">
        <f t="shared" si="62"/>
        <v>-3.0630657216920765E-2</v>
      </c>
      <c r="M200" s="431">
        <f t="shared" si="63"/>
        <v>0.7715340999137158</v>
      </c>
    </row>
    <row r="201" spans="1:14" ht="15" customHeight="1">
      <c r="A201" s="477" t="s">
        <v>30</v>
      </c>
      <c r="B201" s="479">
        <f t="shared" si="54"/>
        <v>6.2359297613687525E-2</v>
      </c>
      <c r="C201" s="405">
        <f t="shared" si="54"/>
        <v>6.0108059432687974E-2</v>
      </c>
      <c r="D201" s="405">
        <f t="shared" si="55"/>
        <v>2.2512381809995513E-3</v>
      </c>
      <c r="E201" s="405">
        <f t="shared" si="56"/>
        <v>1.0374531835205993</v>
      </c>
      <c r="F201" s="479">
        <f t="shared" si="57"/>
        <v>7.1412326586308847E-2</v>
      </c>
      <c r="G201" s="272">
        <f t="shared" si="57"/>
        <v>6.9138048669547411E-2</v>
      </c>
      <c r="H201" s="522">
        <f t="shared" si="58"/>
        <v>2.2742779167614358E-3</v>
      </c>
      <c r="I201" s="273">
        <f t="shared" si="59"/>
        <v>-9.0530289726213214E-3</v>
      </c>
      <c r="J201" s="273">
        <f t="shared" si="60"/>
        <v>0.87322876308084096</v>
      </c>
      <c r="K201" s="479">
        <f t="shared" si="61"/>
        <v>0.10326735034581445</v>
      </c>
      <c r="L201" s="419">
        <f t="shared" si="62"/>
        <v>-4.0908052732126929E-2</v>
      </c>
      <c r="M201" s="431">
        <f t="shared" si="63"/>
        <v>0.60386266719212889</v>
      </c>
      <c r="N201" s="82"/>
    </row>
    <row r="202" spans="1:14" ht="15" customHeight="1">
      <c r="A202" s="477" t="s">
        <v>40</v>
      </c>
      <c r="B202" s="479">
        <f t="shared" si="54"/>
        <v>0.1846938775510204</v>
      </c>
      <c r="C202" s="405">
        <f t="shared" si="54"/>
        <v>0.1846938775510204</v>
      </c>
      <c r="D202" s="405">
        <f t="shared" si="55"/>
        <v>0</v>
      </c>
      <c r="E202" s="405">
        <f t="shared" si="56"/>
        <v>1</v>
      </c>
      <c r="F202" s="479">
        <f t="shared" si="57"/>
        <v>0.1944739638682253</v>
      </c>
      <c r="G202" s="272">
        <f t="shared" si="57"/>
        <v>0.1944739638682253</v>
      </c>
      <c r="H202" s="522">
        <f t="shared" si="58"/>
        <v>0</v>
      </c>
      <c r="I202" s="273">
        <f t="shared" si="59"/>
        <v>-9.7800863172048946E-3</v>
      </c>
      <c r="J202" s="273">
        <f t="shared" si="60"/>
        <v>0.94971004795360758</v>
      </c>
      <c r="K202" s="479">
        <f t="shared" si="61"/>
        <v>0.19169960474308301</v>
      </c>
      <c r="L202" s="419">
        <f t="shared" si="62"/>
        <v>-7.0057271920626052E-3</v>
      </c>
      <c r="M202" s="431">
        <f t="shared" si="63"/>
        <v>0.96345466021460124</v>
      </c>
      <c r="N202" s="82"/>
    </row>
    <row r="203" spans="1:14" ht="15" customHeight="1">
      <c r="A203" s="346" t="s">
        <v>23</v>
      </c>
      <c r="B203" s="480">
        <f t="shared" si="54"/>
        <v>0.12026143790849673</v>
      </c>
      <c r="C203" s="408">
        <f t="shared" si="54"/>
        <v>0.12287581699346405</v>
      </c>
      <c r="D203" s="408">
        <f t="shared" si="55"/>
        <v>-2.614379084967311E-3</v>
      </c>
      <c r="E203" s="408">
        <f t="shared" si="56"/>
        <v>0.97872340425531923</v>
      </c>
      <c r="F203" s="480">
        <f t="shared" si="57"/>
        <v>0.14345991561181437</v>
      </c>
      <c r="G203" s="274">
        <f t="shared" si="57"/>
        <v>0.14627285513361465</v>
      </c>
      <c r="H203" s="523">
        <f t="shared" si="58"/>
        <v>-2.8129395218002839E-3</v>
      </c>
      <c r="I203" s="267">
        <f t="shared" si="59"/>
        <v>-2.3198477703317635E-2</v>
      </c>
      <c r="J203" s="267">
        <f t="shared" si="60"/>
        <v>0.83829296424452127</v>
      </c>
      <c r="K203" s="480">
        <f t="shared" si="61"/>
        <v>0.1565155807365439</v>
      </c>
      <c r="L203" s="399">
        <f t="shared" si="62"/>
        <v>-3.6254142828047162E-2</v>
      </c>
      <c r="M203" s="432">
        <f t="shared" si="63"/>
        <v>0.76836719604885706</v>
      </c>
      <c r="N203" s="3"/>
    </row>
    <row r="204" spans="1:14" ht="15" customHeight="1">
      <c r="A204" s="475" t="s">
        <v>26</v>
      </c>
      <c r="B204" s="441">
        <f t="shared" si="54"/>
        <v>0.33143095188502397</v>
      </c>
      <c r="C204" s="402">
        <f t="shared" si="54"/>
        <v>0.32772339096021663</v>
      </c>
      <c r="D204" s="402">
        <f t="shared" si="55"/>
        <v>3.7075609248073405E-3</v>
      </c>
      <c r="E204" s="402">
        <f t="shared" si="56"/>
        <v>1.0113130799542394</v>
      </c>
      <c r="F204" s="441">
        <f t="shared" si="57"/>
        <v>0.43398827990348154</v>
      </c>
      <c r="G204" s="270">
        <f t="shared" si="57"/>
        <v>0.43398827990348154</v>
      </c>
      <c r="H204" s="520">
        <f t="shared" si="58"/>
        <v>0</v>
      </c>
      <c r="I204" s="271">
        <f t="shared" si="59"/>
        <v>-0.10255732801845757</v>
      </c>
      <c r="J204" s="271">
        <f t="shared" si="60"/>
        <v>0.76368641097573831</v>
      </c>
      <c r="K204" s="441">
        <f t="shared" si="61"/>
        <v>0.50928735632183908</v>
      </c>
      <c r="L204" s="425">
        <f t="shared" si="62"/>
        <v>-0.17785640443681511</v>
      </c>
      <c r="M204" s="429">
        <f t="shared" si="63"/>
        <v>0.6507739643855982</v>
      </c>
      <c r="N204" s="98"/>
    </row>
    <row r="205" spans="1:14" ht="15" customHeight="1">
      <c r="A205" s="578" t="s">
        <v>99</v>
      </c>
      <c r="B205" s="571">
        <f>(B163-B178)/(B111-B126)</f>
        <v>0.15038465719013056</v>
      </c>
      <c r="C205" s="572">
        <f>(C163-C178)/(C111-C126)</f>
        <v>0.15144806561660742</v>
      </c>
      <c r="D205" s="572">
        <f>B205-C205</f>
        <v>-1.0634084264768695E-3</v>
      </c>
      <c r="E205" s="572">
        <f>B205/C205</f>
        <v>0.99297839545096012</v>
      </c>
      <c r="F205" s="571">
        <f>(F163-F178)/(F111-F126)</f>
        <v>0.15234863798248149</v>
      </c>
      <c r="G205" s="574">
        <f>(G163-G178)/(G111-G126)</f>
        <v>0.15152719085972963</v>
      </c>
      <c r="H205" s="585">
        <f t="shared" si="58"/>
        <v>8.2144712275186715E-4</v>
      </c>
      <c r="I205" s="574">
        <f>B205-F205</f>
        <v>-1.9639807923509389E-3</v>
      </c>
      <c r="J205" s="574">
        <f t="shared" si="60"/>
        <v>0.98710864226710859</v>
      </c>
      <c r="K205" s="571">
        <f>(K163-K178)/(K111-K126)</f>
        <v>0.13870907589440315</v>
      </c>
      <c r="L205" s="589">
        <f>B205-K205</f>
        <v>1.1675581295727405E-2</v>
      </c>
      <c r="M205" s="577">
        <f>B205/K205</f>
        <v>1.0841731604110449</v>
      </c>
      <c r="N205" s="578"/>
    </row>
    <row r="206" spans="1:14" ht="15" customHeight="1">
      <c r="A206" s="475" t="s">
        <v>32</v>
      </c>
      <c r="B206" s="441">
        <f t="shared" ref="B206:C208" si="64">B181/(B129+B51)</f>
        <v>5.3579468707789277E-2</v>
      </c>
      <c r="C206" s="402">
        <f t="shared" si="64"/>
        <v>5.3280493174812857E-2</v>
      </c>
      <c r="D206" s="402">
        <f t="shared" si="55"/>
        <v>2.9897553297641988E-4</v>
      </c>
      <c r="E206" s="402">
        <f t="shared" si="56"/>
        <v>1.0056113507056978</v>
      </c>
      <c r="F206" s="441">
        <f t="shared" ref="F206:G208" si="65">F181/(F129+F51)</f>
        <v>6.5987693613409726E-2</v>
      </c>
      <c r="G206" s="270">
        <f t="shared" si="65"/>
        <v>6.6652515389513903E-2</v>
      </c>
      <c r="H206" s="520">
        <f t="shared" si="58"/>
        <v>-6.6482177610417692E-4</v>
      </c>
      <c r="I206" s="271">
        <f t="shared" si="59"/>
        <v>-1.2408224905620449E-2</v>
      </c>
      <c r="J206" s="271">
        <f t="shared" si="60"/>
        <v>0.81196153061032417</v>
      </c>
      <c r="K206" s="441">
        <f>K181/(K129+K51)</f>
        <v>6.3449289563939248E-2</v>
      </c>
      <c r="L206" s="425">
        <f t="shared" si="62"/>
        <v>-9.8698208561499717E-3</v>
      </c>
      <c r="M206" s="429">
        <f t="shared" si="63"/>
        <v>0.84444552612044721</v>
      </c>
      <c r="N206" s="98"/>
    </row>
    <row r="207" spans="1:14" ht="15" customHeight="1">
      <c r="A207" s="477" t="s">
        <v>35</v>
      </c>
      <c r="B207" s="479">
        <f t="shared" si="64"/>
        <v>3.9453124999999999E-2</v>
      </c>
      <c r="C207" s="405">
        <f t="shared" si="64"/>
        <v>4.1406249999999999E-2</v>
      </c>
      <c r="D207" s="405">
        <f t="shared" si="55"/>
        <v>-1.953125E-3</v>
      </c>
      <c r="E207" s="405">
        <f t="shared" si="56"/>
        <v>0.95283018867924529</v>
      </c>
      <c r="F207" s="479">
        <f t="shared" si="65"/>
        <v>5.677326625943227E-2</v>
      </c>
      <c r="G207" s="272">
        <f t="shared" si="65"/>
        <v>5.8992805755395679E-2</v>
      </c>
      <c r="H207" s="522">
        <f t="shared" si="58"/>
        <v>-2.2195394959634088E-3</v>
      </c>
      <c r="I207" s="273">
        <f t="shared" si="59"/>
        <v>-1.7320141259432272E-2</v>
      </c>
      <c r="J207" s="273">
        <f t="shared" si="60"/>
        <v>0.69492434731012653</v>
      </c>
      <c r="K207" s="479">
        <f>K182/(K130+K52)</f>
        <v>5.914893617021276E-2</v>
      </c>
      <c r="L207" s="419">
        <f t="shared" si="62"/>
        <v>-1.9695811170212761E-2</v>
      </c>
      <c r="M207" s="431">
        <f t="shared" si="63"/>
        <v>0.66701326438848929</v>
      </c>
      <c r="N207" s="82"/>
    </row>
    <row r="208" spans="1:14" ht="15" customHeight="1">
      <c r="A208" s="615" t="s">
        <v>97</v>
      </c>
      <c r="B208" s="598">
        <f t="shared" si="64"/>
        <v>7.2794899043570657E-2</v>
      </c>
      <c r="C208" s="600">
        <f t="shared" si="64"/>
        <v>6.8617558022199793E-2</v>
      </c>
      <c r="D208" s="600">
        <f>B208-C208</f>
        <v>4.1773410213708645E-3</v>
      </c>
      <c r="E208" s="600">
        <f>B208/C208</f>
        <v>1.0608786022379195</v>
      </c>
      <c r="F208" s="598">
        <f t="shared" si="65"/>
        <v>7.9274611398963718E-2</v>
      </c>
      <c r="G208" s="601">
        <f t="shared" si="65"/>
        <v>7.7679958570688781E-2</v>
      </c>
      <c r="H208" s="619">
        <f t="shared" si="58"/>
        <v>1.5946528282749367E-3</v>
      </c>
      <c r="I208" s="602">
        <f>B208-F208</f>
        <v>-6.4797123553930608E-3</v>
      </c>
      <c r="J208" s="602">
        <f t="shared" si="60"/>
        <v>0.91826245198752543</v>
      </c>
      <c r="K208" s="598">
        <f>K183/(K131+K53)</f>
        <v>6.9284064665127043E-2</v>
      </c>
      <c r="L208" s="625">
        <f>B208-K208</f>
        <v>3.5108343784436141E-3</v>
      </c>
      <c r="M208" s="604">
        <f>B208/K208</f>
        <v>1.0506730428622029</v>
      </c>
      <c r="N208" s="621"/>
    </row>
  </sheetData>
  <pageMargins left="0.7" right="0.7" top="0.75" bottom="0.75" header="0.3" footer="0.3"/>
  <pageSetup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4"/>
  <sheetViews>
    <sheetView topLeftCell="A194" zoomScale="90" zoomScaleNormal="90" workbookViewId="0">
      <selection activeCell="B197" sqref="B197"/>
    </sheetView>
  </sheetViews>
  <sheetFormatPr defaultRowHeight="13.2"/>
  <cols>
    <col min="1" max="1" width="35.6640625" style="18" customWidth="1"/>
    <col min="2" max="9" width="15.6640625" customWidth="1"/>
    <col min="10" max="11" width="15.6640625" style="123" customWidth="1"/>
    <col min="12" max="13" width="15.6640625" customWidth="1"/>
  </cols>
  <sheetData>
    <row r="1" spans="1:13" ht="21">
      <c r="A1" s="488" t="s">
        <v>264</v>
      </c>
    </row>
    <row r="3" spans="1:13" ht="15.6">
      <c r="A3" s="489" t="s">
        <v>265</v>
      </c>
    </row>
    <row r="4" spans="1:13">
      <c r="A4" s="490"/>
      <c r="B4" s="21"/>
      <c r="C4" s="21"/>
      <c r="D4" s="21"/>
      <c r="E4" s="21"/>
      <c r="F4" s="21"/>
      <c r="G4" s="21"/>
      <c r="H4" s="21"/>
      <c r="I4" s="21"/>
      <c r="J4" s="124"/>
      <c r="K4" s="124"/>
      <c r="L4" s="21"/>
      <c r="M4" s="21"/>
    </row>
    <row r="5" spans="1:13" s="189" customFormat="1" ht="60" customHeight="1">
      <c r="A5" s="473" t="s">
        <v>43</v>
      </c>
      <c r="B5" s="328" t="s">
        <v>447</v>
      </c>
      <c r="C5" s="368" t="s">
        <v>463</v>
      </c>
      <c r="D5" s="369" t="s">
        <v>408</v>
      </c>
      <c r="E5" s="370" t="s">
        <v>409</v>
      </c>
      <c r="F5" s="328" t="s">
        <v>448</v>
      </c>
      <c r="G5" s="116" t="s">
        <v>464</v>
      </c>
      <c r="H5" s="250" t="s">
        <v>465</v>
      </c>
      <c r="I5" s="365" t="s">
        <v>247</v>
      </c>
      <c r="J5" s="496" t="s">
        <v>207</v>
      </c>
      <c r="K5" s="497" t="s">
        <v>133</v>
      </c>
      <c r="L5" s="455" t="s">
        <v>266</v>
      </c>
      <c r="M5" s="499" t="s">
        <v>267</v>
      </c>
    </row>
    <row r="6" spans="1:13">
      <c r="A6" s="474"/>
      <c r="B6" s="329" t="s">
        <v>16</v>
      </c>
      <c r="C6" s="20" t="s">
        <v>16</v>
      </c>
      <c r="D6" s="371" t="s">
        <v>16</v>
      </c>
      <c r="E6" s="372" t="s">
        <v>1</v>
      </c>
      <c r="F6" s="329" t="s">
        <v>16</v>
      </c>
      <c r="G6" s="27" t="s">
        <v>16</v>
      </c>
      <c r="H6" s="6" t="s">
        <v>16</v>
      </c>
      <c r="I6" s="27" t="s">
        <v>16</v>
      </c>
      <c r="J6" s="6" t="s">
        <v>1</v>
      </c>
      <c r="K6" s="334" t="s">
        <v>16</v>
      </c>
      <c r="L6" s="16" t="s">
        <v>16</v>
      </c>
      <c r="M6" s="398" t="s">
        <v>1</v>
      </c>
    </row>
    <row r="7" spans="1:13" ht="15" customHeight="1">
      <c r="A7" s="475" t="s">
        <v>17</v>
      </c>
      <c r="B7" s="104">
        <v>132.91999999999999</v>
      </c>
      <c r="C7" s="698">
        <v>1322.55</v>
      </c>
      <c r="D7" s="453">
        <f>B7-C7</f>
        <v>-1189.6299999999999</v>
      </c>
      <c r="E7" s="454">
        <f>B7/C7</f>
        <v>0.10050281652867565</v>
      </c>
      <c r="F7" s="278">
        <v>1366.32</v>
      </c>
      <c r="G7" s="699">
        <v>1365.31</v>
      </c>
      <c r="H7" s="281">
        <f>F7-G7</f>
        <v>1.0099999999999909</v>
      </c>
      <c r="I7" s="246">
        <f>B7-F7</f>
        <v>-1233.3999999999999</v>
      </c>
      <c r="J7" s="282">
        <f>B7/F7</f>
        <v>9.7283213302886584E-2</v>
      </c>
      <c r="K7" s="105">
        <v>1260.23</v>
      </c>
      <c r="L7" s="388">
        <f>B7-K7</f>
        <v>-1127.31</v>
      </c>
      <c r="M7" s="389">
        <f>B7/K7</f>
        <v>0.10547281051871482</v>
      </c>
    </row>
    <row r="8" spans="1:13" ht="15" customHeight="1">
      <c r="A8" s="475" t="s">
        <v>18</v>
      </c>
      <c r="B8" s="109">
        <v>383.37</v>
      </c>
      <c r="C8" s="700">
        <v>383.37</v>
      </c>
      <c r="D8" s="374">
        <f t="shared" ref="D8:D28" si="0">B8-C8</f>
        <v>0</v>
      </c>
      <c r="E8" s="375">
        <f t="shared" ref="E8:E28" si="1">B8/C8</f>
        <v>1</v>
      </c>
      <c r="F8" s="280">
        <v>402.61</v>
      </c>
      <c r="G8" s="701">
        <v>402.61</v>
      </c>
      <c r="H8" s="251">
        <f t="shared" ref="H8:H28" si="2">F8-G8</f>
        <v>0</v>
      </c>
      <c r="I8" s="247">
        <f t="shared" ref="I8:I28" si="3">B8-F8</f>
        <v>-19.240000000000009</v>
      </c>
      <c r="J8" s="279">
        <f t="shared" ref="J8:J28" si="4">B8/F8</f>
        <v>0.95221181788827891</v>
      </c>
      <c r="K8" s="110">
        <v>367.01</v>
      </c>
      <c r="L8" s="390">
        <f t="shared" ref="L8:L28" si="5">B8-K8</f>
        <v>16.360000000000014</v>
      </c>
      <c r="M8" s="391">
        <f t="shared" ref="M8:M28" si="6">B8/K8</f>
        <v>1.0445764420587995</v>
      </c>
    </row>
    <row r="9" spans="1:13" ht="15" customHeight="1">
      <c r="A9" s="476" t="s">
        <v>19</v>
      </c>
      <c r="B9" s="360">
        <v>940.54</v>
      </c>
      <c r="C9" s="702">
        <v>939.18</v>
      </c>
      <c r="D9" s="377">
        <f t="shared" si="0"/>
        <v>1.3600000000000136</v>
      </c>
      <c r="E9" s="378">
        <f t="shared" si="1"/>
        <v>1.0014480717221406</v>
      </c>
      <c r="F9" s="487">
        <v>963.71</v>
      </c>
      <c r="G9" s="703">
        <v>962.7</v>
      </c>
      <c r="H9" s="362">
        <f t="shared" si="2"/>
        <v>1.0099999999999909</v>
      </c>
      <c r="I9" s="361">
        <f t="shared" si="3"/>
        <v>-23.170000000000073</v>
      </c>
      <c r="J9" s="363">
        <f t="shared" si="4"/>
        <v>0.97595749758744843</v>
      </c>
      <c r="K9" s="420">
        <v>893.22</v>
      </c>
      <c r="L9" s="392">
        <f t="shared" si="5"/>
        <v>47.319999999999936</v>
      </c>
      <c r="M9" s="393">
        <f t="shared" si="6"/>
        <v>1.0529768701999507</v>
      </c>
    </row>
    <row r="10" spans="1:13" ht="15" customHeight="1">
      <c r="A10" s="475" t="s">
        <v>20</v>
      </c>
      <c r="B10" s="109">
        <v>197.45</v>
      </c>
      <c r="C10" s="700">
        <v>196.53</v>
      </c>
      <c r="D10" s="374">
        <f t="shared" si="0"/>
        <v>0.91999999999998749</v>
      </c>
      <c r="E10" s="375">
        <f t="shared" si="1"/>
        <v>1.0046812191522922</v>
      </c>
      <c r="F10" s="280">
        <v>210.86</v>
      </c>
      <c r="G10" s="701">
        <v>210.61</v>
      </c>
      <c r="H10" s="251">
        <f t="shared" si="2"/>
        <v>0.25</v>
      </c>
      <c r="I10" s="247">
        <f t="shared" si="3"/>
        <v>-13.410000000000025</v>
      </c>
      <c r="J10" s="279">
        <f t="shared" si="4"/>
        <v>0.93640330076828215</v>
      </c>
      <c r="K10" s="110">
        <v>153.93</v>
      </c>
      <c r="L10" s="390">
        <f t="shared" si="5"/>
        <v>43.519999999999982</v>
      </c>
      <c r="M10" s="391">
        <f t="shared" si="6"/>
        <v>1.2827259143766645</v>
      </c>
    </row>
    <row r="11" spans="1:13" s="3" customFormat="1" ht="15" customHeight="1">
      <c r="A11" s="477" t="s">
        <v>21</v>
      </c>
      <c r="B11" s="95">
        <v>49</v>
      </c>
      <c r="C11" s="704">
        <v>49</v>
      </c>
      <c r="D11" s="380">
        <f t="shared" si="0"/>
        <v>0</v>
      </c>
      <c r="E11" s="381">
        <f t="shared" si="1"/>
        <v>1</v>
      </c>
      <c r="F11" s="283">
        <v>48.57</v>
      </c>
      <c r="G11" s="705">
        <v>48.57</v>
      </c>
      <c r="H11" s="192">
        <f t="shared" si="2"/>
        <v>0</v>
      </c>
      <c r="I11" s="248">
        <f t="shared" si="3"/>
        <v>0.42999999999999972</v>
      </c>
      <c r="J11" s="284">
        <f t="shared" si="4"/>
        <v>1.008853201564752</v>
      </c>
      <c r="K11" s="101">
        <v>38.44</v>
      </c>
      <c r="L11" s="449">
        <f t="shared" si="5"/>
        <v>10.560000000000002</v>
      </c>
      <c r="M11" s="450">
        <f t="shared" si="6"/>
        <v>1.2747138397502602</v>
      </c>
    </row>
    <row r="12" spans="1:13" s="3" customFormat="1" ht="15" customHeight="1">
      <c r="A12" s="477" t="s">
        <v>22</v>
      </c>
      <c r="B12" s="95">
        <v>11.5</v>
      </c>
      <c r="C12" s="704">
        <v>11.43</v>
      </c>
      <c r="D12" s="380">
        <f t="shared" si="0"/>
        <v>7.0000000000000284E-2</v>
      </c>
      <c r="E12" s="381">
        <f t="shared" si="1"/>
        <v>1.0061242344706911</v>
      </c>
      <c r="F12" s="283">
        <v>16.88</v>
      </c>
      <c r="G12" s="705">
        <v>16.829999999999998</v>
      </c>
      <c r="H12" s="192">
        <f t="shared" si="2"/>
        <v>5.0000000000000711E-2</v>
      </c>
      <c r="I12" s="248">
        <f t="shared" si="3"/>
        <v>-5.379999999999999</v>
      </c>
      <c r="J12" s="284">
        <f t="shared" si="4"/>
        <v>0.68127962085308058</v>
      </c>
      <c r="K12" s="101">
        <v>12.54</v>
      </c>
      <c r="L12" s="449">
        <f t="shared" si="5"/>
        <v>-1.0399999999999991</v>
      </c>
      <c r="M12" s="450">
        <f t="shared" si="6"/>
        <v>0.91706539074960136</v>
      </c>
    </row>
    <row r="13" spans="1:13" s="3" customFormat="1" ht="15" customHeight="1">
      <c r="A13" s="477" t="s">
        <v>25</v>
      </c>
      <c r="B13" s="95">
        <v>97.79</v>
      </c>
      <c r="C13" s="704">
        <v>97.6</v>
      </c>
      <c r="D13" s="380">
        <f t="shared" si="0"/>
        <v>0.19000000000001194</v>
      </c>
      <c r="E13" s="381">
        <f t="shared" si="1"/>
        <v>1.0019467213114754</v>
      </c>
      <c r="F13" s="283">
        <v>101.58</v>
      </c>
      <c r="G13" s="705">
        <v>101.35</v>
      </c>
      <c r="H13" s="192">
        <f t="shared" si="2"/>
        <v>0.23000000000000398</v>
      </c>
      <c r="I13" s="248">
        <f t="shared" si="3"/>
        <v>-3.789999999999992</v>
      </c>
      <c r="J13" s="284">
        <f t="shared" si="4"/>
        <v>0.96268950580823009</v>
      </c>
      <c r="K13" s="101">
        <v>68.650000000000006</v>
      </c>
      <c r="L13" s="449">
        <f t="shared" si="5"/>
        <v>29.14</v>
      </c>
      <c r="M13" s="450">
        <f t="shared" si="6"/>
        <v>1.4244719592134012</v>
      </c>
    </row>
    <row r="14" spans="1:13" s="3" customFormat="1" ht="15" customHeight="1">
      <c r="A14" s="346" t="s">
        <v>23</v>
      </c>
      <c r="B14" s="78">
        <v>26.21</v>
      </c>
      <c r="C14" s="706">
        <v>25.56</v>
      </c>
      <c r="D14" s="383">
        <f t="shared" si="0"/>
        <v>0.65000000000000213</v>
      </c>
      <c r="E14" s="384">
        <f t="shared" si="1"/>
        <v>1.0254303599374022</v>
      </c>
      <c r="F14" s="287">
        <v>25.79</v>
      </c>
      <c r="G14" s="707">
        <v>25.82</v>
      </c>
      <c r="H14" s="196">
        <f t="shared" si="2"/>
        <v>-3.0000000000001137E-2</v>
      </c>
      <c r="I14" s="249">
        <f t="shared" si="3"/>
        <v>0.42000000000000171</v>
      </c>
      <c r="J14" s="288">
        <f t="shared" si="4"/>
        <v>1.0162853819309812</v>
      </c>
      <c r="K14" s="102">
        <v>25.62</v>
      </c>
      <c r="L14" s="245">
        <f t="shared" si="5"/>
        <v>0.58999999999999986</v>
      </c>
      <c r="M14" s="451">
        <f t="shared" si="6"/>
        <v>1.0230288836846213</v>
      </c>
    </row>
    <row r="15" spans="1:13" ht="15" customHeight="1">
      <c r="A15" s="475" t="s">
        <v>24</v>
      </c>
      <c r="B15" s="109">
        <v>243.25</v>
      </c>
      <c r="C15" s="700">
        <v>242.88</v>
      </c>
      <c r="D15" s="374">
        <f t="shared" si="0"/>
        <v>0.37000000000000455</v>
      </c>
      <c r="E15" s="375">
        <f t="shared" si="1"/>
        <v>1.0015233860342556</v>
      </c>
      <c r="F15" s="280">
        <v>242.28</v>
      </c>
      <c r="G15" s="701">
        <v>241.9</v>
      </c>
      <c r="H15" s="251">
        <f t="shared" si="2"/>
        <v>0.37999999999999545</v>
      </c>
      <c r="I15" s="247">
        <f t="shared" si="3"/>
        <v>0.96999999999999886</v>
      </c>
      <c r="J15" s="279">
        <f t="shared" si="4"/>
        <v>1.0040036321611359</v>
      </c>
      <c r="K15" s="110">
        <v>246.12</v>
      </c>
      <c r="L15" s="390">
        <f t="shared" si="5"/>
        <v>-2.8700000000000045</v>
      </c>
      <c r="M15" s="391">
        <f t="shared" si="6"/>
        <v>0.98833902161547216</v>
      </c>
    </row>
    <row r="16" spans="1:13" s="3" customFormat="1" ht="15" customHeight="1">
      <c r="A16" s="477" t="s">
        <v>55</v>
      </c>
      <c r="B16" s="95">
        <v>150.80000000000001</v>
      </c>
      <c r="C16" s="704">
        <v>150.43</v>
      </c>
      <c r="D16" s="380">
        <f t="shared" si="0"/>
        <v>0.37000000000000455</v>
      </c>
      <c r="E16" s="381">
        <f t="shared" si="1"/>
        <v>1.0024596157681314</v>
      </c>
      <c r="F16" s="283">
        <v>152.59</v>
      </c>
      <c r="G16" s="705">
        <v>152.21</v>
      </c>
      <c r="H16" s="192">
        <f t="shared" si="2"/>
        <v>0.37999999999999545</v>
      </c>
      <c r="I16" s="248">
        <f t="shared" si="3"/>
        <v>-1.789999999999992</v>
      </c>
      <c r="J16" s="284">
        <f t="shared" si="4"/>
        <v>0.98826921816632807</v>
      </c>
      <c r="K16" s="101">
        <v>152.66999999999999</v>
      </c>
      <c r="L16" s="449">
        <f t="shared" si="5"/>
        <v>-1.8699999999999761</v>
      </c>
      <c r="M16" s="450">
        <f t="shared" si="6"/>
        <v>0.98775135914063028</v>
      </c>
    </row>
    <row r="17" spans="1:13" s="3" customFormat="1" ht="15" customHeight="1">
      <c r="A17" s="477" t="s">
        <v>36</v>
      </c>
      <c r="B17" s="95">
        <v>0.19</v>
      </c>
      <c r="C17" s="704">
        <v>0.19</v>
      </c>
      <c r="D17" s="380">
        <f t="shared" si="0"/>
        <v>0</v>
      </c>
      <c r="E17" s="381">
        <f t="shared" si="1"/>
        <v>1</v>
      </c>
      <c r="F17" s="283">
        <v>0.17</v>
      </c>
      <c r="G17" s="705">
        <v>0.17</v>
      </c>
      <c r="H17" s="192">
        <f t="shared" si="2"/>
        <v>0</v>
      </c>
      <c r="I17" s="248">
        <f t="shared" si="3"/>
        <v>1.999999999999999E-2</v>
      </c>
      <c r="J17" s="284">
        <f t="shared" si="4"/>
        <v>1.1176470588235294</v>
      </c>
      <c r="K17" s="101">
        <v>0.18</v>
      </c>
      <c r="L17" s="449">
        <f t="shared" si="5"/>
        <v>1.0000000000000009E-2</v>
      </c>
      <c r="M17" s="450">
        <f t="shared" si="6"/>
        <v>1.0555555555555556</v>
      </c>
    </row>
    <row r="18" spans="1:13" s="3" customFormat="1" ht="15" customHeight="1">
      <c r="A18" s="477" t="s">
        <v>37</v>
      </c>
      <c r="B18" s="95">
        <v>31.63</v>
      </c>
      <c r="C18" s="704">
        <v>31.63</v>
      </c>
      <c r="D18" s="380">
        <f t="shared" si="0"/>
        <v>0</v>
      </c>
      <c r="E18" s="381">
        <f t="shared" si="1"/>
        <v>1</v>
      </c>
      <c r="F18" s="283">
        <v>33.32</v>
      </c>
      <c r="G18" s="705">
        <v>33.32</v>
      </c>
      <c r="H18" s="192">
        <f t="shared" si="2"/>
        <v>0</v>
      </c>
      <c r="I18" s="248">
        <f t="shared" si="3"/>
        <v>-1.6900000000000013</v>
      </c>
      <c r="J18" s="284">
        <f t="shared" si="4"/>
        <v>0.94927971188475391</v>
      </c>
      <c r="K18" s="101">
        <v>32.380000000000003</v>
      </c>
      <c r="L18" s="449">
        <f t="shared" si="5"/>
        <v>-0.75000000000000355</v>
      </c>
      <c r="M18" s="450">
        <f t="shared" si="6"/>
        <v>0.97683755404570716</v>
      </c>
    </row>
    <row r="19" spans="1:13" s="3" customFormat="1" ht="15" customHeight="1">
      <c r="A19" s="477" t="s">
        <v>38</v>
      </c>
      <c r="B19" s="95">
        <v>29.99</v>
      </c>
      <c r="C19" s="704">
        <v>29.99</v>
      </c>
      <c r="D19" s="380">
        <f t="shared" si="0"/>
        <v>0</v>
      </c>
      <c r="E19" s="381">
        <f t="shared" si="1"/>
        <v>1</v>
      </c>
      <c r="F19" s="283">
        <v>26.21</v>
      </c>
      <c r="G19" s="705">
        <v>26.21</v>
      </c>
      <c r="H19" s="192">
        <f t="shared" si="2"/>
        <v>0</v>
      </c>
      <c r="I19" s="248">
        <f t="shared" si="3"/>
        <v>3.7799999999999976</v>
      </c>
      <c r="J19" s="284">
        <f t="shared" si="4"/>
        <v>1.1442197634490652</v>
      </c>
      <c r="K19" s="101">
        <v>32.770000000000003</v>
      </c>
      <c r="L19" s="449">
        <f t="shared" si="5"/>
        <v>-2.7800000000000047</v>
      </c>
      <c r="M19" s="450">
        <f t="shared" si="6"/>
        <v>0.91516631064998466</v>
      </c>
    </row>
    <row r="20" spans="1:13" s="3" customFormat="1" ht="15" customHeight="1">
      <c r="A20" s="477" t="s">
        <v>39</v>
      </c>
      <c r="B20" s="95">
        <v>0.36</v>
      </c>
      <c r="C20" s="704">
        <v>0.36</v>
      </c>
      <c r="D20" s="380">
        <f t="shared" si="0"/>
        <v>0</v>
      </c>
      <c r="E20" s="381">
        <f t="shared" si="1"/>
        <v>1</v>
      </c>
      <c r="F20" s="283">
        <v>0.36</v>
      </c>
      <c r="G20" s="705">
        <v>0.36</v>
      </c>
      <c r="H20" s="192">
        <f t="shared" si="2"/>
        <v>0</v>
      </c>
      <c r="I20" s="248">
        <f t="shared" si="3"/>
        <v>0</v>
      </c>
      <c r="J20" s="284">
        <f t="shared" si="4"/>
        <v>1</v>
      </c>
      <c r="K20" s="101">
        <v>0.36</v>
      </c>
      <c r="L20" s="449">
        <f t="shared" si="5"/>
        <v>0</v>
      </c>
      <c r="M20" s="450">
        <f t="shared" si="6"/>
        <v>1</v>
      </c>
    </row>
    <row r="21" spans="1:13" s="94" customFormat="1" ht="15" customHeight="1">
      <c r="A21" s="477" t="s">
        <v>30</v>
      </c>
      <c r="B21" s="95">
        <v>30.01</v>
      </c>
      <c r="C21" s="704">
        <v>30.01</v>
      </c>
      <c r="D21" s="380">
        <f t="shared" si="0"/>
        <v>0</v>
      </c>
      <c r="E21" s="381">
        <f t="shared" si="1"/>
        <v>1</v>
      </c>
      <c r="F21" s="283">
        <v>29.35</v>
      </c>
      <c r="G21" s="705">
        <v>29.35</v>
      </c>
      <c r="H21" s="192">
        <f t="shared" si="2"/>
        <v>0</v>
      </c>
      <c r="I21" s="248">
        <f t="shared" si="3"/>
        <v>0.66000000000000014</v>
      </c>
      <c r="J21" s="284">
        <f t="shared" si="4"/>
        <v>1.0224872231686541</v>
      </c>
      <c r="K21" s="101">
        <v>27.51</v>
      </c>
      <c r="L21" s="449">
        <f t="shared" si="5"/>
        <v>2.5</v>
      </c>
      <c r="M21" s="450">
        <f t="shared" si="6"/>
        <v>1.0908760450745183</v>
      </c>
    </row>
    <row r="22" spans="1:13" s="94" customFormat="1" ht="15" customHeight="1">
      <c r="A22" s="346" t="s">
        <v>40</v>
      </c>
      <c r="B22" s="78">
        <v>0.2</v>
      </c>
      <c r="C22" s="706">
        <v>0.2</v>
      </c>
      <c r="D22" s="383">
        <f t="shared" si="0"/>
        <v>0</v>
      </c>
      <c r="E22" s="384">
        <f t="shared" si="1"/>
        <v>1</v>
      </c>
      <c r="F22" s="287">
        <v>0.2</v>
      </c>
      <c r="G22" s="707">
        <v>0.2</v>
      </c>
      <c r="H22" s="196">
        <f t="shared" si="2"/>
        <v>0</v>
      </c>
      <c r="I22" s="249">
        <f t="shared" si="3"/>
        <v>0</v>
      </c>
      <c r="J22" s="288">
        <f t="shared" si="4"/>
        <v>1</v>
      </c>
      <c r="K22" s="102">
        <v>0.19</v>
      </c>
      <c r="L22" s="245">
        <f t="shared" si="5"/>
        <v>1.0000000000000009E-2</v>
      </c>
      <c r="M22" s="451">
        <f t="shared" si="6"/>
        <v>1.0526315789473684</v>
      </c>
    </row>
    <row r="23" spans="1:13" ht="15" customHeight="1">
      <c r="A23" s="475" t="s">
        <v>26</v>
      </c>
      <c r="B23" s="109">
        <v>223.93</v>
      </c>
      <c r="C23" s="700">
        <v>223.04</v>
      </c>
      <c r="D23" s="374">
        <f t="shared" si="0"/>
        <v>0.89000000000001478</v>
      </c>
      <c r="E23" s="375">
        <f t="shared" si="1"/>
        <v>1.0039903156384506</v>
      </c>
      <c r="F23" s="280">
        <v>227.44</v>
      </c>
      <c r="G23" s="701">
        <v>227.44</v>
      </c>
      <c r="H23" s="251">
        <f t="shared" si="2"/>
        <v>0</v>
      </c>
      <c r="I23" s="247">
        <f t="shared" si="3"/>
        <v>-3.5099999999999909</v>
      </c>
      <c r="J23" s="279">
        <f t="shared" si="4"/>
        <v>0.98456735842419985</v>
      </c>
      <c r="K23" s="110">
        <v>231.4</v>
      </c>
      <c r="L23" s="390">
        <f t="shared" si="5"/>
        <v>-7.4699999999999989</v>
      </c>
      <c r="M23" s="391">
        <f t="shared" si="6"/>
        <v>0.96771823681936042</v>
      </c>
    </row>
    <row r="24" spans="1:13" s="626" customFormat="1" ht="15" customHeight="1">
      <c r="A24" s="679" t="s">
        <v>102</v>
      </c>
      <c r="B24" s="666">
        <f>B7-B23</f>
        <v>-91.010000000000019</v>
      </c>
      <c r="C24" s="713">
        <v>1099.51</v>
      </c>
      <c r="D24" s="668">
        <f>B24-C24</f>
        <v>-1190.52</v>
      </c>
      <c r="E24" s="653">
        <f>B24/C24</f>
        <v>-8.2773235350292421E-2</v>
      </c>
      <c r="F24" s="669">
        <f>F7-F23</f>
        <v>1138.8799999999999</v>
      </c>
      <c r="G24" s="714">
        <v>1137.8699999999999</v>
      </c>
      <c r="H24" s="671">
        <f>F24-G24</f>
        <v>1.0099999999999909</v>
      </c>
      <c r="I24" s="670">
        <f>B24-F24</f>
        <v>-1229.8899999999999</v>
      </c>
      <c r="J24" s="655">
        <f>B24/F24</f>
        <v>-7.9911843214386089E-2</v>
      </c>
      <c r="K24" s="680">
        <f>K7-K23</f>
        <v>1028.83</v>
      </c>
      <c r="L24" s="672">
        <f>B24-K24</f>
        <v>-1119.8399999999999</v>
      </c>
      <c r="M24" s="657">
        <f>B24/K24</f>
        <v>-8.8459706657076503E-2</v>
      </c>
    </row>
    <row r="25" spans="1:13" s="650" customFormat="1" ht="15" customHeight="1">
      <c r="A25" s="627" t="s">
        <v>103</v>
      </c>
      <c r="B25" s="571">
        <f>B23/B7</f>
        <v>1.6846975624435754</v>
      </c>
      <c r="C25" s="710">
        <v>0.16864390760273715</v>
      </c>
      <c r="D25" s="572">
        <f>B25-C25</f>
        <v>1.5160536548408383</v>
      </c>
      <c r="E25" s="572">
        <f>B25/C25</f>
        <v>9.989673427231665</v>
      </c>
      <c r="F25" s="588">
        <f>F23/F7</f>
        <v>0.16646173663563441</v>
      </c>
      <c r="G25" s="711">
        <v>0.16658487815953887</v>
      </c>
      <c r="H25" s="574">
        <f>F25-G25</f>
        <v>-1.2314152390446864E-4</v>
      </c>
      <c r="I25" s="573">
        <f>B25-F25</f>
        <v>1.5182358258079409</v>
      </c>
      <c r="J25" s="574">
        <f>B25/F25</f>
        <v>10.120629500166663</v>
      </c>
      <c r="K25" s="596">
        <f>K23/K7</f>
        <v>0.18361727621148521</v>
      </c>
      <c r="L25" s="576">
        <f>B25-K25</f>
        <v>1.5010802862320902</v>
      </c>
      <c r="M25" s="577">
        <f>B25/K25</f>
        <v>9.1750493047461834</v>
      </c>
    </row>
    <row r="26" spans="1:13" s="98" customFormat="1" ht="15" customHeight="1">
      <c r="A26" s="475" t="s">
        <v>32</v>
      </c>
      <c r="B26" s="109">
        <v>89.85</v>
      </c>
      <c r="C26" s="700">
        <v>90.85</v>
      </c>
      <c r="D26" s="374">
        <f t="shared" si="0"/>
        <v>-1</v>
      </c>
      <c r="E26" s="375">
        <f t="shared" si="1"/>
        <v>0.98899284534947718</v>
      </c>
      <c r="F26" s="280">
        <v>92.19</v>
      </c>
      <c r="G26" s="701">
        <v>92.19</v>
      </c>
      <c r="H26" s="251">
        <f t="shared" si="2"/>
        <v>0</v>
      </c>
      <c r="I26" s="247">
        <f t="shared" si="3"/>
        <v>-2.3400000000000034</v>
      </c>
      <c r="J26" s="279">
        <f t="shared" si="4"/>
        <v>0.97461763748779695</v>
      </c>
      <c r="K26" s="280">
        <v>82.55</v>
      </c>
      <c r="L26" s="390">
        <f t="shared" si="5"/>
        <v>7.2999999999999972</v>
      </c>
      <c r="M26" s="391">
        <f t="shared" si="6"/>
        <v>1.0884312537855845</v>
      </c>
    </row>
    <row r="27" spans="1:13" s="3" customFormat="1" ht="15" customHeight="1">
      <c r="A27" s="477" t="s">
        <v>33</v>
      </c>
      <c r="B27" s="283">
        <v>42.3</v>
      </c>
      <c r="C27" s="704">
        <v>43.3</v>
      </c>
      <c r="D27" s="380">
        <f t="shared" si="0"/>
        <v>-1</v>
      </c>
      <c r="E27" s="381">
        <f t="shared" si="1"/>
        <v>0.97690531177829099</v>
      </c>
      <c r="F27" s="283">
        <v>40.770000000000003</v>
      </c>
      <c r="G27" s="705">
        <v>40.770000000000003</v>
      </c>
      <c r="H27" s="192">
        <f t="shared" si="2"/>
        <v>0</v>
      </c>
      <c r="I27" s="248">
        <f t="shared" si="3"/>
        <v>1.529999999999994</v>
      </c>
      <c r="J27" s="284">
        <f t="shared" si="4"/>
        <v>1.0375275938189843</v>
      </c>
      <c r="K27" s="283">
        <v>37.43</v>
      </c>
      <c r="L27" s="449">
        <f t="shared" si="5"/>
        <v>4.8699999999999974</v>
      </c>
      <c r="M27" s="450">
        <f t="shared" si="6"/>
        <v>1.1301095378039006</v>
      </c>
    </row>
    <row r="28" spans="1:13" s="94" customFormat="1" ht="15" customHeight="1">
      <c r="A28" s="477" t="s">
        <v>35</v>
      </c>
      <c r="B28" s="283">
        <v>34.99</v>
      </c>
      <c r="C28" s="704">
        <v>34.99</v>
      </c>
      <c r="D28" s="380">
        <f t="shared" si="0"/>
        <v>0</v>
      </c>
      <c r="E28" s="381">
        <f t="shared" si="1"/>
        <v>1</v>
      </c>
      <c r="F28" s="283">
        <v>39.26</v>
      </c>
      <c r="G28" s="705">
        <v>39.26</v>
      </c>
      <c r="H28" s="192">
        <f t="shared" si="2"/>
        <v>0</v>
      </c>
      <c r="I28" s="248">
        <f t="shared" si="3"/>
        <v>-4.269999999999996</v>
      </c>
      <c r="J28" s="284">
        <f t="shared" si="4"/>
        <v>0.89123790117167612</v>
      </c>
      <c r="K28" s="283">
        <v>33.39</v>
      </c>
      <c r="L28" s="449">
        <f t="shared" si="5"/>
        <v>1.6000000000000014</v>
      </c>
      <c r="M28" s="450">
        <f t="shared" si="6"/>
        <v>1.0479185384845762</v>
      </c>
    </row>
    <row r="29" spans="1:13" s="621" customFormat="1" ht="15" customHeight="1">
      <c r="A29" s="658" t="s">
        <v>98</v>
      </c>
      <c r="B29" s="673">
        <f>B26-B27-B28</f>
        <v>12.559999999999995</v>
      </c>
      <c r="C29" s="674">
        <v>12.559999999999995</v>
      </c>
      <c r="D29" s="675">
        <f>B29-C29</f>
        <v>0</v>
      </c>
      <c r="E29" s="660">
        <f>B29/C29</f>
        <v>1</v>
      </c>
      <c r="F29" s="673">
        <f>F26-F27-F28</f>
        <v>12.159999999999997</v>
      </c>
      <c r="G29" s="676">
        <v>12.159999999999997</v>
      </c>
      <c r="H29" s="677">
        <f>F29-G29</f>
        <v>0</v>
      </c>
      <c r="I29" s="676">
        <f>B29-F29</f>
        <v>0.39999999999999858</v>
      </c>
      <c r="J29" s="662">
        <f>B29/F29</f>
        <v>1.0328947368421051</v>
      </c>
      <c r="K29" s="673">
        <f>K26-K27-K28</f>
        <v>11.729999999999997</v>
      </c>
      <c r="L29" s="678">
        <f>B29-K29</f>
        <v>0.82999999999999829</v>
      </c>
      <c r="M29" s="665">
        <f>B29/K29</f>
        <v>1.0707587382779198</v>
      </c>
    </row>
    <row r="31" spans="1:13" ht="15.6">
      <c r="A31" s="489" t="s">
        <v>268</v>
      </c>
    </row>
    <row r="32" spans="1:13">
      <c r="A32" s="490"/>
      <c r="B32" s="21"/>
      <c r="C32" s="21"/>
      <c r="D32" s="21"/>
      <c r="E32" s="21"/>
      <c r="F32" s="21"/>
      <c r="G32" s="21"/>
      <c r="H32" s="21"/>
      <c r="I32" s="21"/>
      <c r="J32" s="21"/>
      <c r="K32" s="124"/>
      <c r="L32" s="21"/>
      <c r="M32" s="21"/>
    </row>
    <row r="33" spans="1:14" s="189" customFormat="1" ht="46.2">
      <c r="A33" s="491" t="s">
        <v>95</v>
      </c>
      <c r="B33" s="328" t="s">
        <v>449</v>
      </c>
      <c r="C33" s="368" t="s">
        <v>466</v>
      </c>
      <c r="D33" s="369" t="s">
        <v>413</v>
      </c>
      <c r="E33" s="370" t="s">
        <v>414</v>
      </c>
      <c r="F33" s="328" t="s">
        <v>450</v>
      </c>
      <c r="G33" s="116" t="s">
        <v>467</v>
      </c>
      <c r="H33" s="250" t="s">
        <v>468</v>
      </c>
      <c r="I33" s="365" t="s">
        <v>211</v>
      </c>
      <c r="J33" s="117" t="s">
        <v>212</v>
      </c>
      <c r="K33" s="333" t="s">
        <v>134</v>
      </c>
      <c r="L33" s="385" t="s">
        <v>269</v>
      </c>
      <c r="M33" s="397" t="s">
        <v>270</v>
      </c>
    </row>
    <row r="34" spans="1:14">
      <c r="A34" s="492"/>
      <c r="B34" s="329" t="s">
        <v>16</v>
      </c>
      <c r="C34" s="20" t="s">
        <v>16</v>
      </c>
      <c r="D34" s="371" t="s">
        <v>16</v>
      </c>
      <c r="E34" s="372" t="s">
        <v>1</v>
      </c>
      <c r="F34" s="329" t="s">
        <v>16</v>
      </c>
      <c r="G34" s="27" t="s">
        <v>16</v>
      </c>
      <c r="H34" s="6" t="s">
        <v>16</v>
      </c>
      <c r="I34" s="27" t="s">
        <v>16</v>
      </c>
      <c r="J34" s="6" t="s">
        <v>1</v>
      </c>
      <c r="K34" s="334" t="s">
        <v>16</v>
      </c>
      <c r="L34" s="16" t="s">
        <v>16</v>
      </c>
      <c r="M34" s="398" t="s">
        <v>1</v>
      </c>
    </row>
    <row r="35" spans="1:14" ht="15" customHeight="1">
      <c r="A35" s="108" t="s">
        <v>17</v>
      </c>
      <c r="B35" s="104">
        <v>188.51</v>
      </c>
      <c r="C35" s="698">
        <v>187.16</v>
      </c>
      <c r="D35" s="453">
        <f>B35-C35</f>
        <v>1.3499999999999943</v>
      </c>
      <c r="E35" s="454">
        <f>B35/C35</f>
        <v>1.0072130797178884</v>
      </c>
      <c r="F35" s="278">
        <v>203.19</v>
      </c>
      <c r="G35" s="699">
        <v>202.73</v>
      </c>
      <c r="H35" s="281">
        <f>F35-G35</f>
        <v>0.46000000000000796</v>
      </c>
      <c r="I35" s="246">
        <f>B35-F35</f>
        <v>-14.680000000000007</v>
      </c>
      <c r="J35" s="282">
        <f>B35/F35</f>
        <v>0.92775235001722522</v>
      </c>
      <c r="K35" s="105">
        <v>163.41999999999999</v>
      </c>
      <c r="L35" s="388">
        <f>B35-K35</f>
        <v>25.090000000000003</v>
      </c>
      <c r="M35" s="389">
        <f>B35/K35</f>
        <v>1.1535307795863419</v>
      </c>
      <c r="N35" s="99"/>
    </row>
    <row r="36" spans="1:14" ht="15" customHeight="1">
      <c r="A36" s="108" t="s">
        <v>18</v>
      </c>
      <c r="B36" s="109">
        <v>55.65</v>
      </c>
      <c r="C36" s="700">
        <v>54.38</v>
      </c>
      <c r="D36" s="374">
        <f t="shared" ref="D36:D57" si="7">B36-C36</f>
        <v>1.269999999999996</v>
      </c>
      <c r="E36" s="375">
        <f t="shared" ref="E36:E57" si="8">B36/C36</f>
        <v>1.0233541743287973</v>
      </c>
      <c r="F36" s="280">
        <v>64.5</v>
      </c>
      <c r="G36" s="701">
        <v>64.5</v>
      </c>
      <c r="H36" s="251">
        <f t="shared" ref="H36:H57" si="9">F36-G36</f>
        <v>0</v>
      </c>
      <c r="I36" s="247">
        <f t="shared" ref="I36:I57" si="10">B36-F36</f>
        <v>-8.8500000000000014</v>
      </c>
      <c r="J36" s="279">
        <f t="shared" ref="J36:J57" si="11">B36/F36</f>
        <v>0.86279069767441863</v>
      </c>
      <c r="K36" s="110">
        <v>57.18</v>
      </c>
      <c r="L36" s="390">
        <f t="shared" ref="L36:L57" si="12">B36-K36</f>
        <v>-1.5300000000000011</v>
      </c>
      <c r="M36" s="391">
        <f t="shared" ref="M36:M57" si="13">B36/K36</f>
        <v>0.97324239244491084</v>
      </c>
      <c r="N36" s="99"/>
    </row>
    <row r="37" spans="1:14" ht="15" customHeight="1">
      <c r="A37" s="493" t="s">
        <v>19</v>
      </c>
      <c r="B37" s="360">
        <v>132.87</v>
      </c>
      <c r="C37" s="702">
        <v>132.78</v>
      </c>
      <c r="D37" s="377">
        <f t="shared" si="7"/>
        <v>9.0000000000003411E-2</v>
      </c>
      <c r="E37" s="378">
        <f t="shared" si="8"/>
        <v>1.0006778129236331</v>
      </c>
      <c r="F37" s="487">
        <v>138.68</v>
      </c>
      <c r="G37" s="703">
        <v>138.22999999999999</v>
      </c>
      <c r="H37" s="362">
        <f t="shared" si="9"/>
        <v>0.45000000000001705</v>
      </c>
      <c r="I37" s="361">
        <f t="shared" si="10"/>
        <v>-5.8100000000000023</v>
      </c>
      <c r="J37" s="363">
        <f t="shared" si="11"/>
        <v>0.95810498990481685</v>
      </c>
      <c r="K37" s="420">
        <v>106.24</v>
      </c>
      <c r="L37" s="392">
        <f t="shared" si="12"/>
        <v>26.63000000000001</v>
      </c>
      <c r="M37" s="393">
        <f t="shared" si="13"/>
        <v>1.2506588855421688</v>
      </c>
      <c r="N37" s="99"/>
    </row>
    <row r="38" spans="1:14" ht="15" customHeight="1">
      <c r="A38" s="108" t="s">
        <v>20</v>
      </c>
      <c r="B38" s="109">
        <v>78.61</v>
      </c>
      <c r="C38" s="700">
        <v>78.61</v>
      </c>
      <c r="D38" s="374">
        <f t="shared" si="7"/>
        <v>0</v>
      </c>
      <c r="E38" s="375">
        <f t="shared" si="8"/>
        <v>1</v>
      </c>
      <c r="F38" s="280">
        <v>82.52</v>
      </c>
      <c r="G38" s="701">
        <v>82.51</v>
      </c>
      <c r="H38" s="251">
        <f t="shared" si="9"/>
        <v>9.9999999999909051E-3</v>
      </c>
      <c r="I38" s="247">
        <f t="shared" si="10"/>
        <v>-3.9099999999999966</v>
      </c>
      <c r="J38" s="279">
        <f t="shared" si="11"/>
        <v>0.95261754726127001</v>
      </c>
      <c r="K38" s="110">
        <v>51.63</v>
      </c>
      <c r="L38" s="390">
        <f t="shared" si="12"/>
        <v>26.979999999999997</v>
      </c>
      <c r="M38" s="391">
        <f t="shared" si="13"/>
        <v>1.5225644005423202</v>
      </c>
      <c r="N38" s="98"/>
    </row>
    <row r="39" spans="1:14" s="3" customFormat="1" ht="15" customHeight="1">
      <c r="A39" s="28" t="s">
        <v>21</v>
      </c>
      <c r="B39" s="95">
        <v>31.21</v>
      </c>
      <c r="C39" s="704">
        <v>31.21</v>
      </c>
      <c r="D39" s="380">
        <f t="shared" si="7"/>
        <v>0</v>
      </c>
      <c r="E39" s="381">
        <f t="shared" si="8"/>
        <v>1</v>
      </c>
      <c r="F39" s="283">
        <v>28.61</v>
      </c>
      <c r="G39" s="705">
        <v>28.61</v>
      </c>
      <c r="H39" s="192">
        <f t="shared" si="9"/>
        <v>0</v>
      </c>
      <c r="I39" s="248">
        <f t="shared" si="10"/>
        <v>2.6000000000000014</v>
      </c>
      <c r="J39" s="284">
        <f t="shared" si="11"/>
        <v>1.0908773156239078</v>
      </c>
      <c r="K39" s="101">
        <v>25.22</v>
      </c>
      <c r="L39" s="449">
        <f t="shared" si="12"/>
        <v>5.990000000000002</v>
      </c>
      <c r="M39" s="450">
        <f t="shared" si="13"/>
        <v>1.2375099127676448</v>
      </c>
    </row>
    <row r="40" spans="1:14" s="3" customFormat="1" ht="15" customHeight="1">
      <c r="A40" s="28" t="s">
        <v>22</v>
      </c>
      <c r="B40" s="95">
        <v>6.93</v>
      </c>
      <c r="C40" s="704">
        <v>6.93</v>
      </c>
      <c r="D40" s="380">
        <f t="shared" si="7"/>
        <v>0</v>
      </c>
      <c r="E40" s="381">
        <f t="shared" si="8"/>
        <v>1</v>
      </c>
      <c r="F40" s="283">
        <v>10.58</v>
      </c>
      <c r="G40" s="705">
        <v>10.58</v>
      </c>
      <c r="H40" s="192">
        <f t="shared" si="9"/>
        <v>0</v>
      </c>
      <c r="I40" s="248">
        <f t="shared" si="10"/>
        <v>-3.6500000000000004</v>
      </c>
      <c r="J40" s="284">
        <f t="shared" si="11"/>
        <v>0.65500945179584114</v>
      </c>
      <c r="K40" s="101">
        <v>6.94</v>
      </c>
      <c r="L40" s="449">
        <f t="shared" si="12"/>
        <v>-1.0000000000000675E-2</v>
      </c>
      <c r="M40" s="450">
        <f t="shared" si="13"/>
        <v>0.99855907780979813</v>
      </c>
    </row>
    <row r="41" spans="1:14" s="3" customFormat="1" ht="15" customHeight="1">
      <c r="A41" s="28" t="s">
        <v>25</v>
      </c>
      <c r="B41" s="95">
        <v>34.020000000000003</v>
      </c>
      <c r="C41" s="704">
        <v>34.020000000000003</v>
      </c>
      <c r="D41" s="380">
        <f t="shared" si="7"/>
        <v>0</v>
      </c>
      <c r="E41" s="381">
        <f t="shared" si="8"/>
        <v>1</v>
      </c>
      <c r="F41" s="283">
        <v>36.01</v>
      </c>
      <c r="G41" s="705">
        <v>36.01</v>
      </c>
      <c r="H41" s="192">
        <f t="shared" si="9"/>
        <v>0</v>
      </c>
      <c r="I41" s="248">
        <f t="shared" si="10"/>
        <v>-1.9899999999999949</v>
      </c>
      <c r="J41" s="284">
        <f t="shared" si="11"/>
        <v>0.9447375728964178</v>
      </c>
      <c r="K41" s="101">
        <v>14.03</v>
      </c>
      <c r="L41" s="449">
        <f t="shared" si="12"/>
        <v>19.990000000000002</v>
      </c>
      <c r="M41" s="450">
        <f t="shared" si="13"/>
        <v>2.4248039914469</v>
      </c>
    </row>
    <row r="42" spans="1:14" s="3" customFormat="1" ht="15" customHeight="1">
      <c r="A42" s="494" t="s">
        <v>23</v>
      </c>
      <c r="B42" s="78">
        <v>4.75</v>
      </c>
      <c r="C42" s="706">
        <v>4.75</v>
      </c>
      <c r="D42" s="383">
        <f t="shared" si="7"/>
        <v>0</v>
      </c>
      <c r="E42" s="384">
        <f t="shared" si="8"/>
        <v>1</v>
      </c>
      <c r="F42" s="287">
        <v>4.8099999999999996</v>
      </c>
      <c r="G42" s="707">
        <v>4.79</v>
      </c>
      <c r="H42" s="196">
        <f t="shared" si="9"/>
        <v>1.9999999999999574E-2</v>
      </c>
      <c r="I42" s="249">
        <f t="shared" si="10"/>
        <v>-5.9999999999999609E-2</v>
      </c>
      <c r="J42" s="288">
        <f t="shared" si="11"/>
        <v>0.98752598752598764</v>
      </c>
      <c r="K42" s="102">
        <v>4.6100000000000003</v>
      </c>
      <c r="L42" s="245">
        <f t="shared" si="12"/>
        <v>0.13999999999999968</v>
      </c>
      <c r="M42" s="451">
        <f t="shared" si="13"/>
        <v>1.0303687635574836</v>
      </c>
    </row>
    <row r="43" spans="1:14" ht="15" customHeight="1">
      <c r="A43" s="108" t="s">
        <v>24</v>
      </c>
      <c r="B43" s="109">
        <v>10.78</v>
      </c>
      <c r="C43" s="700">
        <v>10.28</v>
      </c>
      <c r="D43" s="374">
        <f t="shared" si="7"/>
        <v>0.5</v>
      </c>
      <c r="E43" s="375">
        <f t="shared" si="8"/>
        <v>1.0486381322957199</v>
      </c>
      <c r="F43" s="280">
        <v>11.04</v>
      </c>
      <c r="G43" s="701">
        <v>10.63</v>
      </c>
      <c r="H43" s="251">
        <f t="shared" si="9"/>
        <v>0.40999999999999837</v>
      </c>
      <c r="I43" s="247">
        <f t="shared" si="10"/>
        <v>-0.25999999999999979</v>
      </c>
      <c r="J43" s="279">
        <f t="shared" si="11"/>
        <v>0.97644927536231885</v>
      </c>
      <c r="K43" s="110">
        <v>15.71</v>
      </c>
      <c r="L43" s="390">
        <f t="shared" si="12"/>
        <v>-4.9300000000000015</v>
      </c>
      <c r="M43" s="391">
        <f t="shared" si="13"/>
        <v>0.68618714194780384</v>
      </c>
      <c r="N43" s="98"/>
    </row>
    <row r="44" spans="1:14" s="3" customFormat="1" ht="15" customHeight="1">
      <c r="A44" s="477" t="s">
        <v>55</v>
      </c>
      <c r="B44" s="95">
        <v>8.51</v>
      </c>
      <c r="C44" s="704">
        <v>8.01</v>
      </c>
      <c r="D44" s="380">
        <f t="shared" si="7"/>
        <v>0.5</v>
      </c>
      <c r="E44" s="381">
        <f t="shared" si="8"/>
        <v>1.062421972534332</v>
      </c>
      <c r="F44" s="283">
        <v>8.07</v>
      </c>
      <c r="G44" s="705">
        <v>7.9</v>
      </c>
      <c r="H44" s="192">
        <f t="shared" si="9"/>
        <v>0.16999999999999993</v>
      </c>
      <c r="I44" s="248">
        <f t="shared" si="10"/>
        <v>0.4399999999999995</v>
      </c>
      <c r="J44" s="284">
        <f t="shared" si="11"/>
        <v>1.0545229244114003</v>
      </c>
      <c r="K44" s="101">
        <v>13.11</v>
      </c>
      <c r="L44" s="449">
        <f t="shared" si="12"/>
        <v>-4.5999999999999996</v>
      </c>
      <c r="M44" s="450">
        <f t="shared" si="13"/>
        <v>0.64912280701754388</v>
      </c>
    </row>
    <row r="45" spans="1:14" s="3" customFormat="1" ht="15" customHeight="1">
      <c r="A45" s="477" t="s">
        <v>36</v>
      </c>
      <c r="B45" s="95">
        <v>0</v>
      </c>
      <c r="C45" s="704">
        <v>0</v>
      </c>
      <c r="D45" s="380">
        <f t="shared" si="7"/>
        <v>0</v>
      </c>
      <c r="E45" s="381" t="e">
        <f t="shared" si="8"/>
        <v>#DIV/0!</v>
      </c>
      <c r="F45" s="283">
        <v>0</v>
      </c>
      <c r="G45" s="705">
        <v>0</v>
      </c>
      <c r="H45" s="192">
        <f t="shared" si="9"/>
        <v>0</v>
      </c>
      <c r="I45" s="248">
        <f t="shared" si="10"/>
        <v>0</v>
      </c>
      <c r="J45" s="284" t="e">
        <f t="shared" si="11"/>
        <v>#DIV/0!</v>
      </c>
      <c r="K45" s="101">
        <v>0</v>
      </c>
      <c r="L45" s="449">
        <f t="shared" si="12"/>
        <v>0</v>
      </c>
      <c r="M45" s="450" t="e">
        <f t="shared" si="13"/>
        <v>#DIV/0!</v>
      </c>
    </row>
    <row r="46" spans="1:14" s="3" customFormat="1" ht="15" customHeight="1">
      <c r="A46" s="28" t="s">
        <v>37</v>
      </c>
      <c r="B46" s="95">
        <v>1.3</v>
      </c>
      <c r="C46" s="704">
        <v>1.3</v>
      </c>
      <c r="D46" s="380">
        <f t="shared" si="7"/>
        <v>0</v>
      </c>
      <c r="E46" s="381">
        <f t="shared" si="8"/>
        <v>1</v>
      </c>
      <c r="F46" s="283">
        <v>1.54</v>
      </c>
      <c r="G46" s="705">
        <v>1.3</v>
      </c>
      <c r="H46" s="192">
        <f t="shared" si="9"/>
        <v>0.24</v>
      </c>
      <c r="I46" s="248">
        <f t="shared" si="10"/>
        <v>-0.24</v>
      </c>
      <c r="J46" s="284">
        <f t="shared" si="11"/>
        <v>0.84415584415584421</v>
      </c>
      <c r="K46" s="101">
        <v>1.56</v>
      </c>
      <c r="L46" s="449">
        <f t="shared" si="12"/>
        <v>-0.26</v>
      </c>
      <c r="M46" s="450">
        <f t="shared" si="13"/>
        <v>0.83333333333333337</v>
      </c>
    </row>
    <row r="47" spans="1:14" s="3" customFormat="1" ht="15" customHeight="1">
      <c r="A47" s="28" t="s">
        <v>38</v>
      </c>
      <c r="B47" s="95">
        <v>0.25</v>
      </c>
      <c r="C47" s="704">
        <v>0.25</v>
      </c>
      <c r="D47" s="380">
        <f t="shared" si="7"/>
        <v>0</v>
      </c>
      <c r="E47" s="381">
        <f t="shared" si="8"/>
        <v>1</v>
      </c>
      <c r="F47" s="283">
        <v>0.16</v>
      </c>
      <c r="G47" s="705">
        <v>0.16</v>
      </c>
      <c r="H47" s="192">
        <f t="shared" si="9"/>
        <v>0</v>
      </c>
      <c r="I47" s="248">
        <f t="shared" si="10"/>
        <v>0.09</v>
      </c>
      <c r="J47" s="284">
        <f t="shared" si="11"/>
        <v>1.5625</v>
      </c>
      <c r="K47" s="101">
        <v>0.11</v>
      </c>
      <c r="L47" s="449">
        <f t="shared" si="12"/>
        <v>0.14000000000000001</v>
      </c>
      <c r="M47" s="450">
        <f t="shared" si="13"/>
        <v>2.2727272727272729</v>
      </c>
    </row>
    <row r="48" spans="1:14" s="3" customFormat="1" ht="15" customHeight="1">
      <c r="A48" s="28" t="s">
        <v>39</v>
      </c>
      <c r="B48" s="95">
        <v>0</v>
      </c>
      <c r="C48" s="704">
        <v>0</v>
      </c>
      <c r="D48" s="380">
        <f t="shared" si="7"/>
        <v>0</v>
      </c>
      <c r="E48" s="381" t="e">
        <f t="shared" si="8"/>
        <v>#DIV/0!</v>
      </c>
      <c r="F48" s="283">
        <v>0</v>
      </c>
      <c r="G48" s="705">
        <v>0</v>
      </c>
      <c r="H48" s="192">
        <f t="shared" si="9"/>
        <v>0</v>
      </c>
      <c r="I48" s="248">
        <f t="shared" si="10"/>
        <v>0</v>
      </c>
      <c r="J48" s="284" t="e">
        <f t="shared" si="11"/>
        <v>#DIV/0!</v>
      </c>
      <c r="K48" s="101">
        <v>0</v>
      </c>
      <c r="L48" s="449">
        <f t="shared" si="12"/>
        <v>0</v>
      </c>
      <c r="M48" s="450" t="e">
        <f t="shared" si="13"/>
        <v>#DIV/0!</v>
      </c>
    </row>
    <row r="49" spans="1:14" s="94" customFormat="1" ht="15" customHeight="1">
      <c r="A49" s="28" t="s">
        <v>30</v>
      </c>
      <c r="B49" s="95">
        <v>0.73</v>
      </c>
      <c r="C49" s="704">
        <v>0.73</v>
      </c>
      <c r="D49" s="380">
        <f t="shared" si="7"/>
        <v>0</v>
      </c>
      <c r="E49" s="381">
        <f t="shared" si="8"/>
        <v>1</v>
      </c>
      <c r="F49" s="283">
        <v>1.27</v>
      </c>
      <c r="G49" s="705">
        <v>1.27</v>
      </c>
      <c r="H49" s="192">
        <f t="shared" si="9"/>
        <v>0</v>
      </c>
      <c r="I49" s="248">
        <f t="shared" si="10"/>
        <v>-0.54</v>
      </c>
      <c r="J49" s="284">
        <f t="shared" si="11"/>
        <v>0.57480314960629919</v>
      </c>
      <c r="K49" s="101">
        <v>0.93</v>
      </c>
      <c r="L49" s="449">
        <f t="shared" si="12"/>
        <v>-0.20000000000000007</v>
      </c>
      <c r="M49" s="450">
        <f t="shared" si="13"/>
        <v>0.78494623655913975</v>
      </c>
    </row>
    <row r="50" spans="1:14" s="94" customFormat="1" ht="15" customHeight="1">
      <c r="A50" s="494" t="s">
        <v>40</v>
      </c>
      <c r="B50" s="78">
        <v>0</v>
      </c>
      <c r="C50" s="706">
        <v>0</v>
      </c>
      <c r="D50" s="383">
        <f t="shared" si="7"/>
        <v>0</v>
      </c>
      <c r="E50" s="384" t="e">
        <f t="shared" si="8"/>
        <v>#DIV/0!</v>
      </c>
      <c r="F50" s="287">
        <v>0</v>
      </c>
      <c r="G50" s="707">
        <v>0</v>
      </c>
      <c r="H50" s="196">
        <f t="shared" si="9"/>
        <v>0</v>
      </c>
      <c r="I50" s="249">
        <f t="shared" si="10"/>
        <v>0</v>
      </c>
      <c r="J50" s="288" t="e">
        <f t="shared" si="11"/>
        <v>#DIV/0!</v>
      </c>
      <c r="K50" s="102">
        <v>0</v>
      </c>
      <c r="L50" s="245">
        <f t="shared" si="12"/>
        <v>0</v>
      </c>
      <c r="M50" s="451" t="e">
        <f t="shared" si="13"/>
        <v>#DIV/0!</v>
      </c>
    </row>
    <row r="51" spans="1:14" ht="15" customHeight="1">
      <c r="A51" s="108" t="s">
        <v>26</v>
      </c>
      <c r="B51" s="109">
        <v>0.08</v>
      </c>
      <c r="C51" s="700">
        <v>0.08</v>
      </c>
      <c r="D51" s="374">
        <f t="shared" si="7"/>
        <v>0</v>
      </c>
      <c r="E51" s="375">
        <f t="shared" si="8"/>
        <v>1</v>
      </c>
      <c r="F51" s="280">
        <v>0.11</v>
      </c>
      <c r="G51" s="701">
        <v>0.11</v>
      </c>
      <c r="H51" s="251">
        <f t="shared" si="9"/>
        <v>0</v>
      </c>
      <c r="I51" s="247">
        <f t="shared" si="10"/>
        <v>-0.03</v>
      </c>
      <c r="J51" s="279">
        <f t="shared" si="11"/>
        <v>0.72727272727272729</v>
      </c>
      <c r="K51" s="110">
        <v>0.03</v>
      </c>
      <c r="L51" s="390">
        <f t="shared" si="12"/>
        <v>0.05</v>
      </c>
      <c r="M51" s="391">
        <f t="shared" si="13"/>
        <v>2.666666666666667</v>
      </c>
      <c r="N51" s="98"/>
    </row>
    <row r="52" spans="1:14" s="626" customFormat="1" ht="15" customHeight="1">
      <c r="A52" s="679" t="s">
        <v>102</v>
      </c>
      <c r="B52" s="666">
        <f>B35-B51</f>
        <v>188.42999999999998</v>
      </c>
      <c r="C52" s="713">
        <v>187.07999999999998</v>
      </c>
      <c r="D52" s="668">
        <f t="shared" si="7"/>
        <v>1.3499999999999943</v>
      </c>
      <c r="E52" s="653">
        <f t="shared" si="8"/>
        <v>1.0072161642078254</v>
      </c>
      <c r="F52" s="669">
        <f>F35-F51</f>
        <v>203.07999999999998</v>
      </c>
      <c r="G52" s="714">
        <v>202.61999999999998</v>
      </c>
      <c r="H52" s="671">
        <f t="shared" si="9"/>
        <v>0.46000000000000796</v>
      </c>
      <c r="I52" s="670">
        <f t="shared" si="10"/>
        <v>-14.650000000000006</v>
      </c>
      <c r="J52" s="655">
        <f t="shared" si="11"/>
        <v>0.92786094150088627</v>
      </c>
      <c r="K52" s="680">
        <f>K35-K51</f>
        <v>163.38999999999999</v>
      </c>
      <c r="L52" s="672">
        <f t="shared" si="12"/>
        <v>25.039999999999992</v>
      </c>
      <c r="M52" s="657">
        <f t="shared" si="13"/>
        <v>1.1532529530571025</v>
      </c>
    </row>
    <row r="53" spans="1:14" s="650" customFormat="1" ht="15" customHeight="1">
      <c r="A53" s="627" t="s">
        <v>103</v>
      </c>
      <c r="B53" s="571">
        <f>B51/B35</f>
        <v>4.243806694605061E-4</v>
      </c>
      <c r="C53" s="710">
        <v>4.2744176106005561E-4</v>
      </c>
      <c r="D53" s="572">
        <f t="shared" si="7"/>
        <v>-3.0610915995495092E-6</v>
      </c>
      <c r="E53" s="572">
        <f t="shared" si="8"/>
        <v>0.99283857620285387</v>
      </c>
      <c r="F53" s="588">
        <f>F51/F35</f>
        <v>5.4136522466656826E-4</v>
      </c>
      <c r="G53" s="711">
        <v>5.4259359739555074E-4</v>
      </c>
      <c r="H53" s="574">
        <f t="shared" si="9"/>
        <v>-1.2283727289824804E-6</v>
      </c>
      <c r="I53" s="573">
        <f t="shared" si="10"/>
        <v>-1.1698455520606216E-4</v>
      </c>
      <c r="J53" s="574">
        <f t="shared" si="11"/>
        <v>0.78390825661527486</v>
      </c>
      <c r="K53" s="596">
        <f>K51/K35</f>
        <v>1.8357606168155675E-4</v>
      </c>
      <c r="L53" s="576">
        <f t="shared" si="12"/>
        <v>2.4080460777894935E-4</v>
      </c>
      <c r="M53" s="577">
        <f t="shared" si="13"/>
        <v>2.31174296677453</v>
      </c>
    </row>
    <row r="54" spans="1:14" s="98" customFormat="1" ht="15" customHeight="1">
      <c r="A54" s="108" t="s">
        <v>32</v>
      </c>
      <c r="B54" s="109">
        <v>36.72</v>
      </c>
      <c r="C54" s="700">
        <v>36.65</v>
      </c>
      <c r="D54" s="374">
        <f t="shared" si="7"/>
        <v>7.0000000000000284E-2</v>
      </c>
      <c r="E54" s="375">
        <f t="shared" si="8"/>
        <v>1.0019099590723055</v>
      </c>
      <c r="F54" s="109">
        <v>36.58</v>
      </c>
      <c r="G54" s="701">
        <v>36.450000000000003</v>
      </c>
      <c r="H54" s="251">
        <f t="shared" si="9"/>
        <v>0.12999999999999545</v>
      </c>
      <c r="I54" s="247">
        <f t="shared" si="10"/>
        <v>0.14000000000000057</v>
      </c>
      <c r="J54" s="279">
        <f t="shared" si="11"/>
        <v>1.003827227993439</v>
      </c>
      <c r="K54" s="280">
        <v>31.33</v>
      </c>
      <c r="L54" s="390">
        <f t="shared" si="12"/>
        <v>5.3900000000000006</v>
      </c>
      <c r="M54" s="391">
        <f t="shared" si="13"/>
        <v>1.1720395786785829</v>
      </c>
    </row>
    <row r="55" spans="1:14" s="3" customFormat="1" ht="15" customHeight="1">
      <c r="A55" s="28" t="s">
        <v>33</v>
      </c>
      <c r="B55" s="95">
        <v>9.86</v>
      </c>
      <c r="C55" s="704">
        <v>10.36</v>
      </c>
      <c r="D55" s="380">
        <f t="shared" si="7"/>
        <v>-0.5</v>
      </c>
      <c r="E55" s="381">
        <f t="shared" si="8"/>
        <v>0.95173745173745172</v>
      </c>
      <c r="F55" s="95">
        <v>8.56</v>
      </c>
      <c r="G55" s="705">
        <v>8.4700000000000006</v>
      </c>
      <c r="H55" s="192">
        <f t="shared" si="9"/>
        <v>8.9999999999999858E-2</v>
      </c>
      <c r="I55" s="248">
        <f t="shared" si="10"/>
        <v>1.2999999999999989</v>
      </c>
      <c r="J55" s="284">
        <f t="shared" si="11"/>
        <v>1.1518691588785046</v>
      </c>
      <c r="K55" s="283">
        <v>9</v>
      </c>
      <c r="L55" s="449">
        <f t="shared" si="12"/>
        <v>0.85999999999999943</v>
      </c>
      <c r="M55" s="450">
        <f t="shared" si="13"/>
        <v>1.0955555555555554</v>
      </c>
    </row>
    <row r="56" spans="1:14" s="94" customFormat="1" ht="15" customHeight="1">
      <c r="A56" s="28" t="s">
        <v>35</v>
      </c>
      <c r="B56" s="95">
        <v>25.41</v>
      </c>
      <c r="C56" s="704">
        <v>25.31</v>
      </c>
      <c r="D56" s="380">
        <f t="shared" si="7"/>
        <v>0.10000000000000142</v>
      </c>
      <c r="E56" s="381">
        <f t="shared" si="8"/>
        <v>1.0039510075069142</v>
      </c>
      <c r="F56" s="95">
        <v>26.9</v>
      </c>
      <c r="G56" s="705">
        <v>26.87</v>
      </c>
      <c r="H56" s="192">
        <f t="shared" si="9"/>
        <v>2.9999999999997584E-2</v>
      </c>
      <c r="I56" s="248">
        <f t="shared" si="10"/>
        <v>-1.4899999999999984</v>
      </c>
      <c r="J56" s="284">
        <f t="shared" si="11"/>
        <v>0.94460966542750935</v>
      </c>
      <c r="K56" s="283">
        <v>21.19</v>
      </c>
      <c r="L56" s="449">
        <f t="shared" si="12"/>
        <v>4.2199999999999989</v>
      </c>
      <c r="M56" s="450">
        <f t="shared" si="13"/>
        <v>1.1991505427088249</v>
      </c>
    </row>
    <row r="57" spans="1:14" s="621" customFormat="1" ht="15" customHeight="1">
      <c r="A57" s="658" t="s">
        <v>98</v>
      </c>
      <c r="B57" s="673">
        <f>B54-B55-B56</f>
        <v>1.4499999999999993</v>
      </c>
      <c r="C57" s="674">
        <v>0.98000000000000043</v>
      </c>
      <c r="D57" s="675">
        <f t="shared" si="7"/>
        <v>0.46999999999999886</v>
      </c>
      <c r="E57" s="660">
        <f t="shared" si="8"/>
        <v>1.4795918367346925</v>
      </c>
      <c r="F57" s="673">
        <f>F54-F55-F56</f>
        <v>1.1199999999999974</v>
      </c>
      <c r="G57" s="676">
        <v>1.110000000000003</v>
      </c>
      <c r="H57" s="677">
        <f t="shared" si="9"/>
        <v>9.9999999999944578E-3</v>
      </c>
      <c r="I57" s="676">
        <f t="shared" si="10"/>
        <v>0.33000000000000185</v>
      </c>
      <c r="J57" s="662">
        <f t="shared" si="11"/>
        <v>1.2946428571428594</v>
      </c>
      <c r="K57" s="673">
        <f>K54-K55-K56</f>
        <v>1.139999999999997</v>
      </c>
      <c r="L57" s="678">
        <f t="shared" si="12"/>
        <v>0.31000000000000227</v>
      </c>
      <c r="M57" s="665">
        <f t="shared" si="13"/>
        <v>1.2719298245614061</v>
      </c>
    </row>
    <row r="58" spans="1:14">
      <c r="J58"/>
    </row>
    <row r="59" spans="1:14" ht="15.6">
      <c r="A59" s="489" t="s">
        <v>271</v>
      </c>
      <c r="J59"/>
    </row>
    <row r="60" spans="1:14">
      <c r="A60" s="490"/>
      <c r="B60" s="21"/>
      <c r="C60" s="21"/>
      <c r="D60" s="21"/>
      <c r="E60" s="21"/>
      <c r="F60" s="21"/>
      <c r="G60" s="21"/>
      <c r="H60" s="21"/>
      <c r="I60" s="21"/>
      <c r="J60" s="21"/>
      <c r="K60" s="124"/>
      <c r="L60" s="21"/>
      <c r="M60" s="21"/>
    </row>
    <row r="61" spans="1:14" s="189" customFormat="1" ht="46.2">
      <c r="A61" s="491" t="s">
        <v>88</v>
      </c>
      <c r="B61" s="328" t="s">
        <v>451</v>
      </c>
      <c r="C61" s="368" t="s">
        <v>469</v>
      </c>
      <c r="D61" s="369" t="s">
        <v>418</v>
      </c>
      <c r="E61" s="370" t="s">
        <v>419</v>
      </c>
      <c r="F61" s="328" t="s">
        <v>452</v>
      </c>
      <c r="G61" s="116" t="s">
        <v>470</v>
      </c>
      <c r="H61" s="250" t="s">
        <v>471</v>
      </c>
      <c r="I61" s="365" t="s">
        <v>216</v>
      </c>
      <c r="J61" s="117" t="s">
        <v>217</v>
      </c>
      <c r="K61" s="333" t="s">
        <v>135</v>
      </c>
      <c r="L61" s="385" t="s">
        <v>272</v>
      </c>
      <c r="M61" s="397" t="s">
        <v>273</v>
      </c>
    </row>
    <row r="62" spans="1:14">
      <c r="A62" s="492"/>
      <c r="B62" s="329" t="s">
        <v>16</v>
      </c>
      <c r="C62" s="20" t="s">
        <v>16</v>
      </c>
      <c r="D62" s="371" t="s">
        <v>16</v>
      </c>
      <c r="E62" s="372" t="s">
        <v>1</v>
      </c>
      <c r="F62" s="329" t="s">
        <v>16</v>
      </c>
      <c r="G62" s="27" t="s">
        <v>16</v>
      </c>
      <c r="H62" s="6" t="s">
        <v>16</v>
      </c>
      <c r="I62" s="27" t="s">
        <v>16</v>
      </c>
      <c r="J62" s="6" t="s">
        <v>1</v>
      </c>
      <c r="K62" s="334" t="s">
        <v>16</v>
      </c>
      <c r="L62" s="16" t="s">
        <v>16</v>
      </c>
      <c r="M62" s="398" t="s">
        <v>1</v>
      </c>
    </row>
    <row r="63" spans="1:14" ht="15" customHeight="1">
      <c r="A63" s="108" t="s">
        <v>17</v>
      </c>
      <c r="B63" s="104">
        <v>182.85</v>
      </c>
      <c r="C63" s="698">
        <v>181.57</v>
      </c>
      <c r="D63" s="453">
        <f>B63-C63</f>
        <v>1.2800000000000011</v>
      </c>
      <c r="E63" s="454">
        <f>B63/C63</f>
        <v>1.0070496227350334</v>
      </c>
      <c r="F63" s="278">
        <v>175.12</v>
      </c>
      <c r="G63" s="699">
        <v>175.76</v>
      </c>
      <c r="H63" s="281">
        <f>F63-G63</f>
        <v>-0.63999999999998636</v>
      </c>
      <c r="I63" s="246">
        <f>B63-F63</f>
        <v>7.7299999999999898</v>
      </c>
      <c r="J63" s="282">
        <f>B63/F63</f>
        <v>1.0441411603471904</v>
      </c>
      <c r="K63" s="105">
        <v>181.15</v>
      </c>
      <c r="L63" s="390">
        <f t="shared" ref="L63:L85" si="14">B63-K63</f>
        <v>1.6999999999999886</v>
      </c>
      <c r="M63" s="391">
        <f t="shared" ref="M63:M85" si="15">B63/K63</f>
        <v>1.0093844879933755</v>
      </c>
      <c r="N63" s="99"/>
    </row>
    <row r="64" spans="1:14" ht="15" customHeight="1">
      <c r="A64" s="108" t="s">
        <v>18</v>
      </c>
      <c r="B64" s="109">
        <v>3.58</v>
      </c>
      <c r="C64" s="700">
        <v>3.53</v>
      </c>
      <c r="D64" s="374">
        <f t="shared" ref="D64:D85" si="16">B64-C64</f>
        <v>5.0000000000000266E-2</v>
      </c>
      <c r="E64" s="375">
        <f t="shared" ref="E64:E85" si="17">B64/C64</f>
        <v>1.0141643059490086</v>
      </c>
      <c r="F64" s="280">
        <v>3.43</v>
      </c>
      <c r="G64" s="701">
        <v>3.43</v>
      </c>
      <c r="H64" s="251">
        <f t="shared" ref="H64:H85" si="18">F64-G64</f>
        <v>0</v>
      </c>
      <c r="I64" s="247">
        <f t="shared" ref="I64:I85" si="19">B64-F64</f>
        <v>0.14999999999999991</v>
      </c>
      <c r="J64" s="279">
        <f t="shared" ref="J64:J85" si="20">B64/F64</f>
        <v>1.0437317784256559</v>
      </c>
      <c r="K64" s="110">
        <v>3.94</v>
      </c>
      <c r="L64" s="390">
        <f t="shared" si="14"/>
        <v>-0.35999999999999988</v>
      </c>
      <c r="M64" s="391">
        <f t="shared" si="15"/>
        <v>0.90862944162436554</v>
      </c>
      <c r="N64" s="99"/>
    </row>
    <row r="65" spans="1:14" ht="15" customHeight="1">
      <c r="A65" s="493" t="s">
        <v>19</v>
      </c>
      <c r="B65" s="360">
        <v>179.28</v>
      </c>
      <c r="C65" s="702">
        <v>178.05</v>
      </c>
      <c r="D65" s="377">
        <f t="shared" si="16"/>
        <v>1.2299999999999898</v>
      </c>
      <c r="E65" s="378">
        <f t="shared" si="17"/>
        <v>1.0069081718618365</v>
      </c>
      <c r="F65" s="487">
        <v>171.69</v>
      </c>
      <c r="G65" s="703">
        <v>172.33</v>
      </c>
      <c r="H65" s="362">
        <f t="shared" si="18"/>
        <v>-0.64000000000001478</v>
      </c>
      <c r="I65" s="361">
        <f t="shared" si="19"/>
        <v>7.5900000000000034</v>
      </c>
      <c r="J65" s="363">
        <f t="shared" si="20"/>
        <v>1.0442075834352613</v>
      </c>
      <c r="K65" s="420">
        <v>177.22</v>
      </c>
      <c r="L65" s="392">
        <f t="shared" si="14"/>
        <v>2.0600000000000023</v>
      </c>
      <c r="M65" s="393">
        <f t="shared" si="15"/>
        <v>1.0116239702065231</v>
      </c>
      <c r="N65" s="99"/>
    </row>
    <row r="66" spans="1:14" ht="15" customHeight="1">
      <c r="A66" s="108" t="s">
        <v>20</v>
      </c>
      <c r="B66" s="109">
        <v>2.23</v>
      </c>
      <c r="C66" s="700">
        <v>2.25</v>
      </c>
      <c r="D66" s="374">
        <f t="shared" si="16"/>
        <v>-2.0000000000000018E-2</v>
      </c>
      <c r="E66" s="375">
        <f t="shared" si="17"/>
        <v>0.99111111111111105</v>
      </c>
      <c r="F66" s="280">
        <v>2.65</v>
      </c>
      <c r="G66" s="701">
        <v>2.4</v>
      </c>
      <c r="H66" s="251">
        <f t="shared" si="18"/>
        <v>0.25</v>
      </c>
      <c r="I66" s="247">
        <f t="shared" si="19"/>
        <v>-0.41999999999999993</v>
      </c>
      <c r="J66" s="279">
        <f t="shared" si="20"/>
        <v>0.84150943396226419</v>
      </c>
      <c r="K66" s="110">
        <v>7.9</v>
      </c>
      <c r="L66" s="390">
        <f t="shared" si="14"/>
        <v>-5.67</v>
      </c>
      <c r="M66" s="391">
        <f t="shared" si="15"/>
        <v>0.28227848101265823</v>
      </c>
      <c r="N66" s="98"/>
    </row>
    <row r="67" spans="1:14" s="3" customFormat="1" ht="15" customHeight="1">
      <c r="A67" s="28" t="s">
        <v>21</v>
      </c>
      <c r="B67" s="95">
        <v>0.01</v>
      </c>
      <c r="C67" s="704">
        <v>0.01</v>
      </c>
      <c r="D67" s="380">
        <f t="shared" si="16"/>
        <v>0</v>
      </c>
      <c r="E67" s="381">
        <f t="shared" si="17"/>
        <v>1</v>
      </c>
      <c r="F67" s="283">
        <v>0</v>
      </c>
      <c r="G67" s="705">
        <v>0.01</v>
      </c>
      <c r="H67" s="192">
        <f t="shared" si="18"/>
        <v>-0.01</v>
      </c>
      <c r="I67" s="248">
        <f t="shared" si="19"/>
        <v>0.01</v>
      </c>
      <c r="J67" s="284" t="e">
        <f t="shared" si="20"/>
        <v>#DIV/0!</v>
      </c>
      <c r="K67" s="101">
        <v>0</v>
      </c>
      <c r="L67" s="449">
        <f t="shared" si="14"/>
        <v>0.01</v>
      </c>
      <c r="M67" s="450" t="e">
        <f t="shared" si="15"/>
        <v>#DIV/0!</v>
      </c>
    </row>
    <row r="68" spans="1:14" s="3" customFormat="1" ht="15" customHeight="1">
      <c r="A68" s="28" t="s">
        <v>22</v>
      </c>
      <c r="B68" s="95">
        <v>0</v>
      </c>
      <c r="C68" s="704">
        <v>0</v>
      </c>
      <c r="D68" s="380">
        <f t="shared" si="16"/>
        <v>0</v>
      </c>
      <c r="E68" s="381" t="e">
        <f t="shared" si="17"/>
        <v>#DIV/0!</v>
      </c>
      <c r="F68" s="283">
        <v>0</v>
      </c>
      <c r="G68" s="705">
        <v>0</v>
      </c>
      <c r="H68" s="192">
        <f t="shared" si="18"/>
        <v>0</v>
      </c>
      <c r="I68" s="248">
        <f t="shared" si="19"/>
        <v>0</v>
      </c>
      <c r="J68" s="284" t="e">
        <f t="shared" si="20"/>
        <v>#DIV/0!</v>
      </c>
      <c r="K68" s="101">
        <v>0</v>
      </c>
      <c r="L68" s="449">
        <f t="shared" si="14"/>
        <v>0</v>
      </c>
      <c r="M68" s="450" t="e">
        <f t="shared" si="15"/>
        <v>#DIV/0!</v>
      </c>
    </row>
    <row r="69" spans="1:14" s="3" customFormat="1" ht="15" customHeight="1">
      <c r="A69" s="28" t="s">
        <v>25</v>
      </c>
      <c r="B69" s="95">
        <v>0.85</v>
      </c>
      <c r="C69" s="704">
        <v>0.85</v>
      </c>
      <c r="D69" s="380">
        <f t="shared" si="16"/>
        <v>0</v>
      </c>
      <c r="E69" s="381">
        <f t="shared" si="17"/>
        <v>1</v>
      </c>
      <c r="F69" s="283">
        <v>1.49</v>
      </c>
      <c r="G69" s="705">
        <v>1.2</v>
      </c>
      <c r="H69" s="192">
        <f t="shared" si="18"/>
        <v>0.29000000000000004</v>
      </c>
      <c r="I69" s="248">
        <f t="shared" si="19"/>
        <v>-0.64</v>
      </c>
      <c r="J69" s="284">
        <f t="shared" si="20"/>
        <v>0.57046979865771807</v>
      </c>
      <c r="K69" s="101">
        <v>3.97</v>
      </c>
      <c r="L69" s="449">
        <f t="shared" si="14"/>
        <v>-3.12</v>
      </c>
      <c r="M69" s="450">
        <f t="shared" si="15"/>
        <v>0.2141057934508816</v>
      </c>
    </row>
    <row r="70" spans="1:14" s="3" customFormat="1" ht="15" customHeight="1">
      <c r="A70" s="494" t="s">
        <v>23</v>
      </c>
      <c r="B70" s="78">
        <v>1.06</v>
      </c>
      <c r="C70" s="706">
        <v>1.06</v>
      </c>
      <c r="D70" s="383">
        <f t="shared" si="16"/>
        <v>0</v>
      </c>
      <c r="E70" s="384">
        <f t="shared" si="17"/>
        <v>1</v>
      </c>
      <c r="F70" s="287">
        <v>0.94</v>
      </c>
      <c r="G70" s="707">
        <v>0.94</v>
      </c>
      <c r="H70" s="196">
        <f t="shared" si="18"/>
        <v>0</v>
      </c>
      <c r="I70" s="249">
        <f t="shared" si="19"/>
        <v>0.12000000000000011</v>
      </c>
      <c r="J70" s="288">
        <f t="shared" si="20"/>
        <v>1.1276595744680853</v>
      </c>
      <c r="K70" s="102">
        <v>1.55</v>
      </c>
      <c r="L70" s="245">
        <f t="shared" si="14"/>
        <v>-0.49</v>
      </c>
      <c r="M70" s="451">
        <f t="shared" si="15"/>
        <v>0.68387096774193545</v>
      </c>
    </row>
    <row r="71" spans="1:14" ht="15" customHeight="1">
      <c r="A71" s="108" t="s">
        <v>24</v>
      </c>
      <c r="B71" s="109">
        <v>130.69</v>
      </c>
      <c r="C71" s="700">
        <v>130.6</v>
      </c>
      <c r="D71" s="374">
        <f t="shared" si="16"/>
        <v>9.0000000000003411E-2</v>
      </c>
      <c r="E71" s="375">
        <f t="shared" si="17"/>
        <v>1.0006891271056662</v>
      </c>
      <c r="F71" s="280">
        <v>123.69</v>
      </c>
      <c r="G71" s="701">
        <v>123.89</v>
      </c>
      <c r="H71" s="251">
        <f t="shared" si="18"/>
        <v>-0.20000000000000284</v>
      </c>
      <c r="I71" s="247">
        <f t="shared" si="19"/>
        <v>7</v>
      </c>
      <c r="J71" s="279">
        <f t="shared" si="20"/>
        <v>1.0565930956423317</v>
      </c>
      <c r="K71" s="110">
        <v>123.97</v>
      </c>
      <c r="L71" s="390">
        <f t="shared" si="14"/>
        <v>6.7199999999999989</v>
      </c>
      <c r="M71" s="391">
        <f t="shared" si="15"/>
        <v>1.054206662902315</v>
      </c>
      <c r="N71" s="98"/>
    </row>
    <row r="72" spans="1:14" s="3" customFormat="1" ht="15" customHeight="1">
      <c r="A72" s="477" t="s">
        <v>55</v>
      </c>
      <c r="B72" s="95">
        <v>16.71</v>
      </c>
      <c r="C72" s="704">
        <v>16.61</v>
      </c>
      <c r="D72" s="380">
        <f t="shared" si="16"/>
        <v>0.10000000000000142</v>
      </c>
      <c r="E72" s="381">
        <f t="shared" si="17"/>
        <v>1.0060204695966286</v>
      </c>
      <c r="F72" s="283">
        <v>15.84</v>
      </c>
      <c r="G72" s="705">
        <v>15.39</v>
      </c>
      <c r="H72" s="192">
        <f t="shared" si="18"/>
        <v>0.44999999999999929</v>
      </c>
      <c r="I72" s="248">
        <f t="shared" si="19"/>
        <v>0.87000000000000099</v>
      </c>
      <c r="J72" s="284">
        <f t="shared" si="20"/>
        <v>1.0549242424242424</v>
      </c>
      <c r="K72" s="101">
        <v>14.26</v>
      </c>
      <c r="L72" s="449">
        <f t="shared" si="14"/>
        <v>2.4500000000000011</v>
      </c>
      <c r="M72" s="450">
        <f t="shared" si="15"/>
        <v>1.1718092566619918</v>
      </c>
    </row>
    <row r="73" spans="1:14" s="3" customFormat="1" ht="15" customHeight="1">
      <c r="A73" s="477" t="s">
        <v>36</v>
      </c>
      <c r="B73" s="95">
        <v>16.72</v>
      </c>
      <c r="C73" s="704">
        <v>16.72</v>
      </c>
      <c r="D73" s="380">
        <f t="shared" si="16"/>
        <v>0</v>
      </c>
      <c r="E73" s="381">
        <f t="shared" si="17"/>
        <v>1</v>
      </c>
      <c r="F73" s="283">
        <v>17</v>
      </c>
      <c r="G73" s="705">
        <v>17</v>
      </c>
      <c r="H73" s="192">
        <f t="shared" si="18"/>
        <v>0</v>
      </c>
      <c r="I73" s="248">
        <f t="shared" si="19"/>
        <v>-0.28000000000000114</v>
      </c>
      <c r="J73" s="284">
        <f t="shared" si="20"/>
        <v>0.98352941176470576</v>
      </c>
      <c r="K73" s="101">
        <v>17.07</v>
      </c>
      <c r="L73" s="449">
        <f t="shared" si="14"/>
        <v>-0.35000000000000142</v>
      </c>
      <c r="M73" s="450">
        <f t="shared" si="15"/>
        <v>0.97949619214997063</v>
      </c>
    </row>
    <row r="74" spans="1:14" s="3" customFormat="1" ht="15" customHeight="1">
      <c r="A74" s="28" t="s">
        <v>37</v>
      </c>
      <c r="B74" s="95">
        <v>16.899999999999999</v>
      </c>
      <c r="C74" s="704">
        <v>16.899999999999999</v>
      </c>
      <c r="D74" s="380">
        <f t="shared" si="16"/>
        <v>0</v>
      </c>
      <c r="E74" s="381">
        <f t="shared" si="17"/>
        <v>1</v>
      </c>
      <c r="F74" s="283">
        <v>15.24</v>
      </c>
      <c r="G74" s="705">
        <v>15.17</v>
      </c>
      <c r="H74" s="192">
        <f t="shared" si="18"/>
        <v>7.0000000000000284E-2</v>
      </c>
      <c r="I74" s="248">
        <f t="shared" si="19"/>
        <v>1.6599999999999984</v>
      </c>
      <c r="J74" s="284">
        <f t="shared" si="20"/>
        <v>1.1089238845144356</v>
      </c>
      <c r="K74" s="101">
        <v>14.95</v>
      </c>
      <c r="L74" s="449">
        <f t="shared" si="14"/>
        <v>1.9499999999999993</v>
      </c>
      <c r="M74" s="450">
        <f t="shared" si="15"/>
        <v>1.1304347826086956</v>
      </c>
    </row>
    <row r="75" spans="1:14" s="3" customFormat="1" ht="15" customHeight="1">
      <c r="A75" s="28" t="s">
        <v>38</v>
      </c>
      <c r="B75" s="95">
        <v>38.869999999999997</v>
      </c>
      <c r="C75" s="704">
        <v>38.880000000000003</v>
      </c>
      <c r="D75" s="380">
        <f t="shared" si="16"/>
        <v>-1.0000000000005116E-2</v>
      </c>
      <c r="E75" s="381">
        <f t="shared" si="17"/>
        <v>0.99974279835390933</v>
      </c>
      <c r="F75" s="283">
        <v>35.630000000000003</v>
      </c>
      <c r="G75" s="705">
        <v>36.32</v>
      </c>
      <c r="H75" s="192">
        <f t="shared" si="18"/>
        <v>-0.68999999999999773</v>
      </c>
      <c r="I75" s="248">
        <f t="shared" si="19"/>
        <v>3.2399999999999949</v>
      </c>
      <c r="J75" s="284">
        <f t="shared" si="20"/>
        <v>1.0909346056693796</v>
      </c>
      <c r="K75" s="101">
        <v>32.75</v>
      </c>
      <c r="L75" s="449">
        <f t="shared" si="14"/>
        <v>6.1199999999999974</v>
      </c>
      <c r="M75" s="450">
        <f t="shared" si="15"/>
        <v>1.1868702290076336</v>
      </c>
    </row>
    <row r="76" spans="1:14" s="3" customFormat="1" ht="15" customHeight="1">
      <c r="A76" s="28" t="s">
        <v>39</v>
      </c>
      <c r="B76" s="95">
        <v>13.01</v>
      </c>
      <c r="C76" s="704">
        <v>13.01</v>
      </c>
      <c r="D76" s="380">
        <f t="shared" si="16"/>
        <v>0</v>
      </c>
      <c r="E76" s="381">
        <f t="shared" si="17"/>
        <v>1</v>
      </c>
      <c r="F76" s="283">
        <v>12.92</v>
      </c>
      <c r="G76" s="705">
        <v>13</v>
      </c>
      <c r="H76" s="192">
        <f t="shared" si="18"/>
        <v>-8.0000000000000071E-2</v>
      </c>
      <c r="I76" s="248">
        <f t="shared" si="19"/>
        <v>8.9999999999999858E-2</v>
      </c>
      <c r="J76" s="284">
        <f t="shared" si="20"/>
        <v>1.0069659442724459</v>
      </c>
      <c r="K76" s="101">
        <v>14.79</v>
      </c>
      <c r="L76" s="449">
        <f t="shared" si="14"/>
        <v>-1.7799999999999994</v>
      </c>
      <c r="M76" s="450">
        <f t="shared" si="15"/>
        <v>0.87964841108857339</v>
      </c>
    </row>
    <row r="77" spans="1:14" s="94" customFormat="1" ht="15" customHeight="1">
      <c r="A77" s="28" t="s">
        <v>30</v>
      </c>
      <c r="B77" s="95">
        <v>14.12</v>
      </c>
      <c r="C77" s="704">
        <v>14.12</v>
      </c>
      <c r="D77" s="380">
        <f t="shared" si="16"/>
        <v>0</v>
      </c>
      <c r="E77" s="381">
        <f t="shared" si="17"/>
        <v>1</v>
      </c>
      <c r="F77" s="283">
        <v>13.5</v>
      </c>
      <c r="G77" s="705">
        <v>13.42</v>
      </c>
      <c r="H77" s="192">
        <f t="shared" si="18"/>
        <v>8.0000000000000071E-2</v>
      </c>
      <c r="I77" s="248">
        <f t="shared" si="19"/>
        <v>0.61999999999999922</v>
      </c>
      <c r="J77" s="284">
        <f t="shared" si="20"/>
        <v>1.0459259259259259</v>
      </c>
      <c r="K77" s="101">
        <v>15.17</v>
      </c>
      <c r="L77" s="449">
        <f t="shared" si="14"/>
        <v>-1.0500000000000007</v>
      </c>
      <c r="M77" s="450">
        <f t="shared" si="15"/>
        <v>0.93078444297956486</v>
      </c>
    </row>
    <row r="78" spans="1:14" s="94" customFormat="1" ht="15" customHeight="1">
      <c r="A78" s="494" t="s">
        <v>40</v>
      </c>
      <c r="B78" s="78">
        <v>9.77</v>
      </c>
      <c r="C78" s="706">
        <v>9.77</v>
      </c>
      <c r="D78" s="383">
        <f t="shared" si="16"/>
        <v>0</v>
      </c>
      <c r="E78" s="384">
        <f t="shared" si="17"/>
        <v>1</v>
      </c>
      <c r="F78" s="287">
        <v>9.2899999999999991</v>
      </c>
      <c r="G78" s="707">
        <v>9.2899999999999991</v>
      </c>
      <c r="H78" s="196">
        <f t="shared" si="18"/>
        <v>0</v>
      </c>
      <c r="I78" s="249">
        <f t="shared" si="19"/>
        <v>0.48000000000000043</v>
      </c>
      <c r="J78" s="288">
        <f t="shared" si="20"/>
        <v>1.0516684607104414</v>
      </c>
      <c r="K78" s="102">
        <v>10.19</v>
      </c>
      <c r="L78" s="245">
        <f t="shared" si="14"/>
        <v>-0.41999999999999993</v>
      </c>
      <c r="M78" s="451">
        <f t="shared" si="15"/>
        <v>0.95878312070657512</v>
      </c>
    </row>
    <row r="79" spans="1:14" ht="15" customHeight="1">
      <c r="A79" s="108" t="s">
        <v>26</v>
      </c>
      <c r="B79" s="109">
        <v>16</v>
      </c>
      <c r="C79" s="700">
        <v>14.7</v>
      </c>
      <c r="D79" s="374">
        <f t="shared" si="16"/>
        <v>1.3000000000000007</v>
      </c>
      <c r="E79" s="375">
        <f t="shared" si="17"/>
        <v>1.08843537414966</v>
      </c>
      <c r="F79" s="280">
        <v>16.059999999999999</v>
      </c>
      <c r="G79" s="701">
        <v>16.059999999999999</v>
      </c>
      <c r="H79" s="251">
        <f t="shared" si="18"/>
        <v>0</v>
      </c>
      <c r="I79" s="247">
        <f t="shared" si="19"/>
        <v>-5.9999999999998721E-2</v>
      </c>
      <c r="J79" s="279">
        <f t="shared" si="20"/>
        <v>0.9962640099626402</v>
      </c>
      <c r="K79" s="110">
        <v>17.5</v>
      </c>
      <c r="L79" s="390">
        <f t="shared" si="14"/>
        <v>-1.5</v>
      </c>
      <c r="M79" s="391">
        <f t="shared" si="15"/>
        <v>0.91428571428571426</v>
      </c>
      <c r="N79" s="98"/>
    </row>
    <row r="80" spans="1:14" s="626" customFormat="1" ht="15" customHeight="1">
      <c r="A80" s="679" t="s">
        <v>102</v>
      </c>
      <c r="B80" s="666">
        <f>B63-B79</f>
        <v>166.85</v>
      </c>
      <c r="C80" s="713">
        <v>166.87</v>
      </c>
      <c r="D80" s="668">
        <f t="shared" si="16"/>
        <v>-2.0000000000010232E-2</v>
      </c>
      <c r="E80" s="653">
        <f t="shared" si="17"/>
        <v>0.99988014622160959</v>
      </c>
      <c r="F80" s="669">
        <f>F63-F79</f>
        <v>159.06</v>
      </c>
      <c r="G80" s="714">
        <v>159.69999999999999</v>
      </c>
      <c r="H80" s="671">
        <f t="shared" si="18"/>
        <v>-0.63999999999998636</v>
      </c>
      <c r="I80" s="670">
        <f t="shared" si="19"/>
        <v>7.789999999999992</v>
      </c>
      <c r="J80" s="655">
        <f t="shared" si="20"/>
        <v>1.0489752294731547</v>
      </c>
      <c r="K80" s="680">
        <f>K63-K79</f>
        <v>163.65</v>
      </c>
      <c r="L80" s="672">
        <f t="shared" si="14"/>
        <v>3.1999999999999886</v>
      </c>
      <c r="M80" s="657">
        <f t="shared" si="15"/>
        <v>1.019553926061717</v>
      </c>
    </row>
    <row r="81" spans="1:14" s="650" customFormat="1" ht="15" customHeight="1">
      <c r="A81" s="627" t="s">
        <v>103</v>
      </c>
      <c r="B81" s="571">
        <f>B79/B63</f>
        <v>8.7503418102269623E-2</v>
      </c>
      <c r="C81" s="710">
        <v>8.0960511097648291E-2</v>
      </c>
      <c r="D81" s="572">
        <f t="shared" si="16"/>
        <v>6.5429070046213317E-3</v>
      </c>
      <c r="E81" s="572">
        <f t="shared" si="17"/>
        <v>1.0808160288999384</v>
      </c>
      <c r="F81" s="588">
        <f>F79/F63</f>
        <v>9.1708542713567834E-2</v>
      </c>
      <c r="G81" s="711">
        <v>9.1374601729631313E-2</v>
      </c>
      <c r="H81" s="574">
        <f t="shared" si="18"/>
        <v>3.3394098393652039E-4</v>
      </c>
      <c r="I81" s="573">
        <f t="shared" si="19"/>
        <v>-4.205124611298211E-3</v>
      </c>
      <c r="J81" s="574">
        <f t="shared" si="20"/>
        <v>0.95414686040283048</v>
      </c>
      <c r="K81" s="596">
        <f>K79/K63</f>
        <v>9.6605023461219977E-2</v>
      </c>
      <c r="L81" s="576">
        <f t="shared" si="14"/>
        <v>-9.1016053589503543E-3</v>
      </c>
      <c r="M81" s="577">
        <f t="shared" si="15"/>
        <v>0.90578538224149385</v>
      </c>
    </row>
    <row r="82" spans="1:14" s="98" customFormat="1" ht="15" customHeight="1">
      <c r="A82" s="108" t="s">
        <v>32</v>
      </c>
      <c r="B82" s="109">
        <v>0.72</v>
      </c>
      <c r="C82" s="700">
        <v>0.72</v>
      </c>
      <c r="D82" s="374">
        <f t="shared" si="16"/>
        <v>0</v>
      </c>
      <c r="E82" s="375">
        <f t="shared" si="17"/>
        <v>1</v>
      </c>
      <c r="F82" s="280">
        <v>0.76</v>
      </c>
      <c r="G82" s="701">
        <v>0.79</v>
      </c>
      <c r="H82" s="251">
        <f t="shared" si="18"/>
        <v>-3.0000000000000027E-2</v>
      </c>
      <c r="I82" s="247">
        <f t="shared" si="19"/>
        <v>-4.0000000000000036E-2</v>
      </c>
      <c r="J82" s="279">
        <f t="shared" si="20"/>
        <v>0.94736842105263153</v>
      </c>
      <c r="K82" s="280">
        <v>0.54</v>
      </c>
      <c r="L82" s="390">
        <f t="shared" si="14"/>
        <v>0.17999999999999994</v>
      </c>
      <c r="M82" s="391">
        <f t="shared" si="15"/>
        <v>1.3333333333333333</v>
      </c>
    </row>
    <row r="83" spans="1:14" s="3" customFormat="1" ht="15" customHeight="1">
      <c r="A83" s="28" t="s">
        <v>33</v>
      </c>
      <c r="B83" s="95">
        <v>0.11</v>
      </c>
      <c r="C83" s="704">
        <v>0.11</v>
      </c>
      <c r="D83" s="380">
        <f t="shared" si="16"/>
        <v>0</v>
      </c>
      <c r="E83" s="381">
        <f t="shared" si="17"/>
        <v>1</v>
      </c>
      <c r="F83" s="283">
        <v>0.28000000000000003</v>
      </c>
      <c r="G83" s="705">
        <v>0.28000000000000003</v>
      </c>
      <c r="H83" s="192">
        <f t="shared" si="18"/>
        <v>0</v>
      </c>
      <c r="I83" s="248">
        <f t="shared" si="19"/>
        <v>-0.17000000000000004</v>
      </c>
      <c r="J83" s="284">
        <f t="shared" si="20"/>
        <v>0.39285714285714285</v>
      </c>
      <c r="K83" s="283">
        <v>0.13</v>
      </c>
      <c r="L83" s="449">
        <f t="shared" si="14"/>
        <v>-2.0000000000000004E-2</v>
      </c>
      <c r="M83" s="450">
        <f t="shared" si="15"/>
        <v>0.84615384615384615</v>
      </c>
    </row>
    <row r="84" spans="1:14" s="94" customFormat="1" ht="15" customHeight="1">
      <c r="A84" s="28" t="s">
        <v>35</v>
      </c>
      <c r="B84" s="95">
        <v>0.03</v>
      </c>
      <c r="C84" s="704">
        <v>0.03</v>
      </c>
      <c r="D84" s="380">
        <f t="shared" si="16"/>
        <v>0</v>
      </c>
      <c r="E84" s="381">
        <f t="shared" si="17"/>
        <v>1</v>
      </c>
      <c r="F84" s="283">
        <v>0.04</v>
      </c>
      <c r="G84" s="705">
        <v>0.06</v>
      </c>
      <c r="H84" s="192">
        <f t="shared" si="18"/>
        <v>-1.9999999999999997E-2</v>
      </c>
      <c r="I84" s="248">
        <f t="shared" si="19"/>
        <v>-1.0000000000000002E-2</v>
      </c>
      <c r="J84" s="284">
        <f t="shared" si="20"/>
        <v>0.75</v>
      </c>
      <c r="K84" s="283">
        <v>0.05</v>
      </c>
      <c r="L84" s="449">
        <f t="shared" si="14"/>
        <v>-2.0000000000000004E-2</v>
      </c>
      <c r="M84" s="450">
        <f t="shared" si="15"/>
        <v>0.6</v>
      </c>
    </row>
    <row r="85" spans="1:14" s="621" customFormat="1" ht="15" customHeight="1">
      <c r="A85" s="658" t="s">
        <v>98</v>
      </c>
      <c r="B85" s="673">
        <f>B82-B83-B84</f>
        <v>0.57999999999999996</v>
      </c>
      <c r="C85" s="674">
        <v>0.57999999999999996</v>
      </c>
      <c r="D85" s="675">
        <f t="shared" si="16"/>
        <v>0</v>
      </c>
      <c r="E85" s="660">
        <f t="shared" si="17"/>
        <v>1</v>
      </c>
      <c r="F85" s="673">
        <f>F82-F83-F84</f>
        <v>0.44</v>
      </c>
      <c r="G85" s="676">
        <v>0.45</v>
      </c>
      <c r="H85" s="677">
        <f t="shared" si="18"/>
        <v>-1.0000000000000009E-2</v>
      </c>
      <c r="I85" s="676">
        <f t="shared" si="19"/>
        <v>0.13999999999999996</v>
      </c>
      <c r="J85" s="662">
        <f t="shared" si="20"/>
        <v>1.3181818181818181</v>
      </c>
      <c r="K85" s="673">
        <f>K82-K83-K84</f>
        <v>0.36000000000000004</v>
      </c>
      <c r="L85" s="678">
        <f t="shared" si="14"/>
        <v>0.21999999999999992</v>
      </c>
      <c r="M85" s="665">
        <f t="shared" si="15"/>
        <v>1.6111111111111107</v>
      </c>
    </row>
    <row r="86" spans="1:14">
      <c r="J86"/>
    </row>
    <row r="87" spans="1:14" ht="15.6">
      <c r="A87" s="489" t="s">
        <v>274</v>
      </c>
      <c r="J87"/>
    </row>
    <row r="88" spans="1:14">
      <c r="A88" s="490"/>
      <c r="B88" s="21"/>
      <c r="C88" s="21"/>
      <c r="D88" s="21"/>
      <c r="E88" s="21"/>
      <c r="F88" s="21"/>
      <c r="G88" s="21"/>
      <c r="H88" s="21"/>
      <c r="I88" s="21"/>
      <c r="J88" s="21"/>
      <c r="K88" s="124"/>
      <c r="L88" s="21"/>
      <c r="M88" s="21"/>
    </row>
    <row r="89" spans="1:14" s="189" customFormat="1" ht="46.2">
      <c r="A89" s="491" t="s">
        <v>44</v>
      </c>
      <c r="B89" s="328" t="s">
        <v>453</v>
      </c>
      <c r="C89" s="368" t="s">
        <v>472</v>
      </c>
      <c r="D89" s="369" t="s">
        <v>423</v>
      </c>
      <c r="E89" s="370" t="s">
        <v>424</v>
      </c>
      <c r="F89" s="328" t="s">
        <v>454</v>
      </c>
      <c r="G89" s="116" t="s">
        <v>473</v>
      </c>
      <c r="H89" s="250" t="s">
        <v>474</v>
      </c>
      <c r="I89" s="365" t="s">
        <v>221</v>
      </c>
      <c r="J89" s="117" t="s">
        <v>222</v>
      </c>
      <c r="K89" s="333" t="s">
        <v>136</v>
      </c>
      <c r="L89" s="385" t="s">
        <v>275</v>
      </c>
      <c r="M89" s="397" t="s">
        <v>276</v>
      </c>
    </row>
    <row r="90" spans="1:14">
      <c r="A90" s="492"/>
      <c r="B90" s="329" t="s">
        <v>16</v>
      </c>
      <c r="C90" s="20" t="s">
        <v>16</v>
      </c>
      <c r="D90" s="371" t="s">
        <v>16</v>
      </c>
      <c r="E90" s="372" t="s">
        <v>1</v>
      </c>
      <c r="F90" s="329" t="s">
        <v>16</v>
      </c>
      <c r="G90" s="27" t="s">
        <v>16</v>
      </c>
      <c r="H90" s="6" t="s">
        <v>16</v>
      </c>
      <c r="I90" s="27" t="s">
        <v>16</v>
      </c>
      <c r="J90" s="6" t="s">
        <v>1</v>
      </c>
      <c r="K90" s="334" t="s">
        <v>16</v>
      </c>
      <c r="L90" s="16" t="s">
        <v>16</v>
      </c>
      <c r="M90" s="398" t="s">
        <v>1</v>
      </c>
    </row>
    <row r="91" spans="1:14" ht="15" customHeight="1">
      <c r="A91" s="108" t="s">
        <v>17</v>
      </c>
      <c r="B91" s="278">
        <v>817.12</v>
      </c>
      <c r="C91" s="698">
        <v>815.33</v>
      </c>
      <c r="D91" s="453">
        <f>B91-C91</f>
        <v>1.7899999999999636</v>
      </c>
      <c r="E91" s="454">
        <f>B91/C91</f>
        <v>1.0021954300712594</v>
      </c>
      <c r="F91" s="278">
        <v>800.13</v>
      </c>
      <c r="G91" s="699">
        <v>800.13</v>
      </c>
      <c r="H91" s="281">
        <f>F91-G91</f>
        <v>0</v>
      </c>
      <c r="I91" s="246">
        <f>B91-F91</f>
        <v>16.990000000000009</v>
      </c>
      <c r="J91" s="282">
        <f>B91/F91</f>
        <v>1.0212340494669616</v>
      </c>
      <c r="K91" s="105">
        <v>767.24</v>
      </c>
      <c r="L91" s="390">
        <f t="shared" ref="L91:L113" si="21">B91-K91</f>
        <v>49.879999999999995</v>
      </c>
      <c r="M91" s="391">
        <f t="shared" ref="M91:M113" si="22">B91/K91</f>
        <v>1.0650122517074188</v>
      </c>
      <c r="N91" s="99"/>
    </row>
    <row r="92" spans="1:14" ht="15" customHeight="1">
      <c r="A92" s="108" t="s">
        <v>18</v>
      </c>
      <c r="B92" s="280">
        <v>145.57</v>
      </c>
      <c r="C92" s="700">
        <v>145.57</v>
      </c>
      <c r="D92" s="374">
        <f t="shared" ref="D92:D113" si="23">B92-C92</f>
        <v>0</v>
      </c>
      <c r="E92" s="375">
        <f t="shared" ref="E92:E113" si="24">B92/C92</f>
        <v>1</v>
      </c>
      <c r="F92" s="280">
        <v>144.5</v>
      </c>
      <c r="G92" s="701">
        <v>144.69999999999999</v>
      </c>
      <c r="H92" s="251">
        <f t="shared" ref="H92:H113" si="25">F92-G92</f>
        <v>-0.19999999999998863</v>
      </c>
      <c r="I92" s="247">
        <f t="shared" ref="I92:I113" si="26">B92-F92</f>
        <v>1.0699999999999932</v>
      </c>
      <c r="J92" s="279">
        <f t="shared" ref="J92:J113" si="27">B92/F92</f>
        <v>1.0074048442906574</v>
      </c>
      <c r="K92" s="110">
        <v>135.37</v>
      </c>
      <c r="L92" s="390">
        <f t="shared" si="21"/>
        <v>10.199999999999989</v>
      </c>
      <c r="M92" s="391">
        <f t="shared" si="22"/>
        <v>1.0753490433626356</v>
      </c>
      <c r="N92" s="99"/>
    </row>
    <row r="93" spans="1:14" ht="15" customHeight="1">
      <c r="A93" s="493" t="s">
        <v>19</v>
      </c>
      <c r="B93" s="487">
        <v>671.54</v>
      </c>
      <c r="C93" s="702">
        <v>669.75</v>
      </c>
      <c r="D93" s="377">
        <f t="shared" si="23"/>
        <v>1.7899999999999636</v>
      </c>
      <c r="E93" s="378">
        <f t="shared" si="24"/>
        <v>1.0026726390444196</v>
      </c>
      <c r="F93" s="487">
        <v>655.63</v>
      </c>
      <c r="G93" s="703">
        <v>655.63</v>
      </c>
      <c r="H93" s="362">
        <f t="shared" si="25"/>
        <v>0</v>
      </c>
      <c r="I93" s="361">
        <f t="shared" si="26"/>
        <v>15.909999999999968</v>
      </c>
      <c r="J93" s="363">
        <f t="shared" si="27"/>
        <v>1.0242667358113571</v>
      </c>
      <c r="K93" s="420">
        <v>631.87</v>
      </c>
      <c r="L93" s="392">
        <f t="shared" si="21"/>
        <v>39.669999999999959</v>
      </c>
      <c r="M93" s="393">
        <f t="shared" si="22"/>
        <v>1.0627819013404656</v>
      </c>
      <c r="N93" s="99"/>
    </row>
    <row r="94" spans="1:14" ht="15" customHeight="1">
      <c r="A94" s="108" t="s">
        <v>20</v>
      </c>
      <c r="B94" s="280">
        <v>91.18</v>
      </c>
      <c r="C94" s="700">
        <v>90.74</v>
      </c>
      <c r="D94" s="374">
        <f t="shared" si="23"/>
        <v>0.44000000000001194</v>
      </c>
      <c r="E94" s="375">
        <f t="shared" si="24"/>
        <v>1.0048490191756669</v>
      </c>
      <c r="F94" s="280">
        <v>89.36</v>
      </c>
      <c r="G94" s="701">
        <v>89.21</v>
      </c>
      <c r="H94" s="251">
        <f t="shared" si="25"/>
        <v>0.15000000000000568</v>
      </c>
      <c r="I94" s="247">
        <f t="shared" si="26"/>
        <v>1.8200000000000074</v>
      </c>
      <c r="J94" s="279">
        <f t="shared" si="27"/>
        <v>1.0203670546105641</v>
      </c>
      <c r="K94" s="110">
        <v>83.39</v>
      </c>
      <c r="L94" s="390">
        <f t="shared" si="21"/>
        <v>7.7900000000000063</v>
      </c>
      <c r="M94" s="391">
        <f t="shared" si="22"/>
        <v>1.093416476795779</v>
      </c>
      <c r="N94" s="98"/>
    </row>
    <row r="95" spans="1:14" s="3" customFormat="1" ht="15" customHeight="1">
      <c r="A95" s="28" t="s">
        <v>21</v>
      </c>
      <c r="B95" s="283">
        <v>11.72</v>
      </c>
      <c r="C95" s="704">
        <v>11.72</v>
      </c>
      <c r="D95" s="380">
        <f t="shared" si="23"/>
        <v>0</v>
      </c>
      <c r="E95" s="381">
        <f t="shared" si="24"/>
        <v>1</v>
      </c>
      <c r="F95" s="283">
        <v>10.96</v>
      </c>
      <c r="G95" s="705">
        <v>10.96</v>
      </c>
      <c r="H95" s="192">
        <f t="shared" si="25"/>
        <v>0</v>
      </c>
      <c r="I95" s="248">
        <f t="shared" si="26"/>
        <v>0.75999999999999979</v>
      </c>
      <c r="J95" s="284">
        <f t="shared" si="27"/>
        <v>1.0693430656934306</v>
      </c>
      <c r="K95" s="101">
        <v>9.36</v>
      </c>
      <c r="L95" s="449">
        <f t="shared" si="21"/>
        <v>2.3600000000000012</v>
      </c>
      <c r="M95" s="450">
        <f t="shared" si="22"/>
        <v>1.2521367521367524</v>
      </c>
    </row>
    <row r="96" spans="1:14" s="3" customFormat="1" ht="15" customHeight="1">
      <c r="A96" s="28" t="s">
        <v>22</v>
      </c>
      <c r="B96" s="283">
        <v>3.64</v>
      </c>
      <c r="C96" s="704">
        <v>3.62</v>
      </c>
      <c r="D96" s="380">
        <f t="shared" si="23"/>
        <v>2.0000000000000018E-2</v>
      </c>
      <c r="E96" s="381">
        <f t="shared" si="24"/>
        <v>1.0055248618784531</v>
      </c>
      <c r="F96" s="283">
        <v>3.92</v>
      </c>
      <c r="G96" s="705">
        <v>3.87</v>
      </c>
      <c r="H96" s="192">
        <f t="shared" si="25"/>
        <v>4.9999999999999822E-2</v>
      </c>
      <c r="I96" s="248">
        <f t="shared" si="26"/>
        <v>-0.2799999999999998</v>
      </c>
      <c r="J96" s="284">
        <f t="shared" si="27"/>
        <v>0.9285714285714286</v>
      </c>
      <c r="K96" s="101">
        <v>3.96</v>
      </c>
      <c r="L96" s="449">
        <f t="shared" si="21"/>
        <v>-0.31999999999999984</v>
      </c>
      <c r="M96" s="450">
        <f t="shared" si="22"/>
        <v>0.91919191919191923</v>
      </c>
    </row>
    <row r="97" spans="1:14" s="3" customFormat="1" ht="15" customHeight="1">
      <c r="A97" s="28" t="s">
        <v>25</v>
      </c>
      <c r="B97" s="283">
        <v>54.44</v>
      </c>
      <c r="C97" s="704">
        <v>54.3</v>
      </c>
      <c r="D97" s="380">
        <f t="shared" si="23"/>
        <v>0.14000000000000057</v>
      </c>
      <c r="E97" s="381">
        <f t="shared" si="24"/>
        <v>1.0025782688766114</v>
      </c>
      <c r="F97" s="283">
        <v>53.45</v>
      </c>
      <c r="G97" s="705">
        <v>53.33</v>
      </c>
      <c r="H97" s="192">
        <f t="shared" si="25"/>
        <v>0.12000000000000455</v>
      </c>
      <c r="I97" s="248">
        <f t="shared" si="26"/>
        <v>0.98999999999999488</v>
      </c>
      <c r="J97" s="284">
        <f t="shared" si="27"/>
        <v>1.0185219831618333</v>
      </c>
      <c r="K97" s="101">
        <v>50.47</v>
      </c>
      <c r="L97" s="449">
        <f t="shared" si="21"/>
        <v>3.9699999999999989</v>
      </c>
      <c r="M97" s="450">
        <f t="shared" si="22"/>
        <v>1.0786605904497721</v>
      </c>
    </row>
    <row r="98" spans="1:14" s="3" customFormat="1" ht="15" customHeight="1">
      <c r="A98" s="494" t="s">
        <v>23</v>
      </c>
      <c r="B98" s="287">
        <v>15.49</v>
      </c>
      <c r="C98" s="706">
        <v>15.19</v>
      </c>
      <c r="D98" s="383">
        <f t="shared" si="23"/>
        <v>0.30000000000000071</v>
      </c>
      <c r="E98" s="384">
        <f t="shared" si="24"/>
        <v>1.0197498354180383</v>
      </c>
      <c r="F98" s="287">
        <v>13.8</v>
      </c>
      <c r="G98" s="707">
        <v>13.83</v>
      </c>
      <c r="H98" s="196">
        <f t="shared" si="25"/>
        <v>-2.9999999999999361E-2</v>
      </c>
      <c r="I98" s="249">
        <f t="shared" si="26"/>
        <v>1.6899999999999995</v>
      </c>
      <c r="J98" s="288">
        <f t="shared" si="27"/>
        <v>1.122463768115942</v>
      </c>
      <c r="K98" s="102">
        <v>13.81</v>
      </c>
      <c r="L98" s="245">
        <f t="shared" si="21"/>
        <v>1.6799999999999997</v>
      </c>
      <c r="M98" s="451">
        <f t="shared" si="22"/>
        <v>1.1216509775524981</v>
      </c>
    </row>
    <row r="99" spans="1:14" ht="15" customHeight="1">
      <c r="A99" s="108" t="s">
        <v>24</v>
      </c>
      <c r="B99" s="280">
        <v>284.91000000000003</v>
      </c>
      <c r="C99" s="700">
        <v>285.02</v>
      </c>
      <c r="D99" s="374">
        <f t="shared" si="23"/>
        <v>-0.1099999999999568</v>
      </c>
      <c r="E99" s="375">
        <f t="shared" si="24"/>
        <v>0.99961406217107585</v>
      </c>
      <c r="F99" s="280">
        <v>277.38</v>
      </c>
      <c r="G99" s="701">
        <v>277.83999999999997</v>
      </c>
      <c r="H99" s="251">
        <f t="shared" si="25"/>
        <v>-0.45999999999997954</v>
      </c>
      <c r="I99" s="247">
        <f t="shared" si="26"/>
        <v>7.5300000000000296</v>
      </c>
      <c r="J99" s="279">
        <f t="shared" si="27"/>
        <v>1.0271468743240322</v>
      </c>
      <c r="K99" s="110">
        <v>271.75</v>
      </c>
      <c r="L99" s="390">
        <f t="shared" si="21"/>
        <v>13.160000000000025</v>
      </c>
      <c r="M99" s="391">
        <f t="shared" si="22"/>
        <v>1.0484268629254831</v>
      </c>
      <c r="N99" s="98"/>
    </row>
    <row r="100" spans="1:14" s="3" customFormat="1" ht="15" customHeight="1">
      <c r="A100" s="477" t="s">
        <v>55</v>
      </c>
      <c r="B100" s="283">
        <v>119.48</v>
      </c>
      <c r="C100" s="704">
        <v>119.58</v>
      </c>
      <c r="D100" s="380">
        <f t="shared" si="23"/>
        <v>-9.9999999999994316E-2</v>
      </c>
      <c r="E100" s="381">
        <f t="shared" si="24"/>
        <v>0.99916373975581207</v>
      </c>
      <c r="F100" s="283">
        <v>120.07</v>
      </c>
      <c r="G100" s="705">
        <v>119.97</v>
      </c>
      <c r="H100" s="192">
        <f t="shared" si="25"/>
        <v>9.9999999999994316E-2</v>
      </c>
      <c r="I100" s="248">
        <f t="shared" si="26"/>
        <v>-0.5899999999999892</v>
      </c>
      <c r="J100" s="284">
        <f t="shared" si="27"/>
        <v>0.99508619971683199</v>
      </c>
      <c r="K100" s="101">
        <v>117.08</v>
      </c>
      <c r="L100" s="449">
        <f t="shared" si="21"/>
        <v>2.4000000000000057</v>
      </c>
      <c r="M100" s="450">
        <f t="shared" si="22"/>
        <v>1.0204988042364196</v>
      </c>
    </row>
    <row r="101" spans="1:14" s="3" customFormat="1" ht="15" customHeight="1">
      <c r="A101" s="477" t="s">
        <v>36</v>
      </c>
      <c r="B101" s="283">
        <v>13.07</v>
      </c>
      <c r="C101" s="704">
        <v>13.07</v>
      </c>
      <c r="D101" s="380">
        <f t="shared" si="23"/>
        <v>0</v>
      </c>
      <c r="E101" s="381">
        <f t="shared" si="24"/>
        <v>1</v>
      </c>
      <c r="F101" s="283">
        <v>13.25</v>
      </c>
      <c r="G101" s="705">
        <v>13.25</v>
      </c>
      <c r="H101" s="192">
        <f t="shared" si="25"/>
        <v>0</v>
      </c>
      <c r="I101" s="248">
        <f t="shared" si="26"/>
        <v>-0.17999999999999972</v>
      </c>
      <c r="J101" s="284">
        <f t="shared" si="27"/>
        <v>0.98641509433962271</v>
      </c>
      <c r="K101" s="101">
        <v>13.29</v>
      </c>
      <c r="L101" s="449">
        <f t="shared" si="21"/>
        <v>-0.21999999999999886</v>
      </c>
      <c r="M101" s="450">
        <f t="shared" si="22"/>
        <v>0.98344620015048922</v>
      </c>
    </row>
    <row r="102" spans="1:14" s="3" customFormat="1" ht="15" customHeight="1">
      <c r="A102" s="28" t="s">
        <v>37</v>
      </c>
      <c r="B102" s="283">
        <v>29.22</v>
      </c>
      <c r="C102" s="704">
        <v>29.22</v>
      </c>
      <c r="D102" s="380">
        <f t="shared" si="23"/>
        <v>0</v>
      </c>
      <c r="E102" s="381">
        <f t="shared" si="24"/>
        <v>1</v>
      </c>
      <c r="F102" s="283">
        <v>28</v>
      </c>
      <c r="G102" s="705">
        <v>28</v>
      </c>
      <c r="H102" s="192">
        <f t="shared" si="25"/>
        <v>0</v>
      </c>
      <c r="I102" s="248">
        <f t="shared" si="26"/>
        <v>1.2199999999999989</v>
      </c>
      <c r="J102" s="284">
        <f t="shared" si="27"/>
        <v>1.0435714285714286</v>
      </c>
      <c r="K102" s="101">
        <v>26.72</v>
      </c>
      <c r="L102" s="449">
        <f t="shared" si="21"/>
        <v>2.5</v>
      </c>
      <c r="M102" s="450">
        <f t="shared" si="22"/>
        <v>1.0935628742514971</v>
      </c>
    </row>
    <row r="103" spans="1:14" s="3" customFormat="1" ht="15" customHeight="1">
      <c r="A103" s="28" t="s">
        <v>38</v>
      </c>
      <c r="B103" s="283">
        <v>60.91</v>
      </c>
      <c r="C103" s="704">
        <v>60.92</v>
      </c>
      <c r="D103" s="380">
        <f t="shared" si="23"/>
        <v>-1.0000000000005116E-2</v>
      </c>
      <c r="E103" s="381">
        <f t="shared" si="24"/>
        <v>0.9998358502954694</v>
      </c>
      <c r="F103" s="283">
        <v>56.83</v>
      </c>
      <c r="G103" s="705">
        <v>57.33</v>
      </c>
      <c r="H103" s="192">
        <f t="shared" si="25"/>
        <v>-0.5</v>
      </c>
      <c r="I103" s="248">
        <f t="shared" si="26"/>
        <v>4.0799999999999983</v>
      </c>
      <c r="J103" s="284">
        <f t="shared" si="27"/>
        <v>1.0717930670420552</v>
      </c>
      <c r="K103" s="101">
        <v>55.96</v>
      </c>
      <c r="L103" s="449">
        <f t="shared" si="21"/>
        <v>4.9499999999999957</v>
      </c>
      <c r="M103" s="450">
        <f t="shared" si="22"/>
        <v>1.0884560400285919</v>
      </c>
    </row>
    <row r="104" spans="1:14" s="3" customFormat="1" ht="15" customHeight="1">
      <c r="A104" s="28" t="s">
        <v>39</v>
      </c>
      <c r="B104" s="283">
        <v>14.05</v>
      </c>
      <c r="C104" s="704">
        <v>14.05</v>
      </c>
      <c r="D104" s="380">
        <f t="shared" si="23"/>
        <v>0</v>
      </c>
      <c r="E104" s="381">
        <f t="shared" si="24"/>
        <v>1</v>
      </c>
      <c r="F104" s="283">
        <v>12.92</v>
      </c>
      <c r="G104" s="705">
        <v>13</v>
      </c>
      <c r="H104" s="192">
        <f t="shared" si="25"/>
        <v>-8.0000000000000071E-2</v>
      </c>
      <c r="I104" s="248">
        <f t="shared" si="26"/>
        <v>1.1300000000000008</v>
      </c>
      <c r="J104" s="284">
        <f t="shared" si="27"/>
        <v>1.0874613003095976</v>
      </c>
      <c r="K104" s="101">
        <v>13.6</v>
      </c>
      <c r="L104" s="449">
        <f t="shared" si="21"/>
        <v>0.45000000000000107</v>
      </c>
      <c r="M104" s="450">
        <f t="shared" si="22"/>
        <v>1.0330882352941178</v>
      </c>
    </row>
    <row r="105" spans="1:14" s="94" customFormat="1" ht="15" customHeight="1">
      <c r="A105" s="28" t="s">
        <v>30</v>
      </c>
      <c r="B105" s="283">
        <v>36.159999999999997</v>
      </c>
      <c r="C105" s="704">
        <v>36.159999999999997</v>
      </c>
      <c r="D105" s="380">
        <f t="shared" si="23"/>
        <v>0</v>
      </c>
      <c r="E105" s="381">
        <f t="shared" si="24"/>
        <v>1</v>
      </c>
      <c r="F105" s="283">
        <v>34.96</v>
      </c>
      <c r="G105" s="705">
        <v>34.96</v>
      </c>
      <c r="H105" s="192">
        <f t="shared" si="25"/>
        <v>0</v>
      </c>
      <c r="I105" s="248">
        <f t="shared" si="26"/>
        <v>1.1999999999999957</v>
      </c>
      <c r="J105" s="284">
        <f t="shared" si="27"/>
        <v>1.0343249427917618</v>
      </c>
      <c r="K105" s="101">
        <v>33.06</v>
      </c>
      <c r="L105" s="449">
        <f t="shared" si="21"/>
        <v>3.0999999999999943</v>
      </c>
      <c r="M105" s="450">
        <f t="shared" si="22"/>
        <v>1.0937689050211734</v>
      </c>
    </row>
    <row r="106" spans="1:14" s="94" customFormat="1" ht="15" customHeight="1">
      <c r="A106" s="494" t="s">
        <v>40</v>
      </c>
      <c r="B106" s="287">
        <v>7.54</v>
      </c>
      <c r="C106" s="706">
        <v>7.54</v>
      </c>
      <c r="D106" s="383">
        <f t="shared" si="23"/>
        <v>0</v>
      </c>
      <c r="E106" s="384">
        <f t="shared" si="24"/>
        <v>1</v>
      </c>
      <c r="F106" s="287">
        <v>7.24</v>
      </c>
      <c r="G106" s="707">
        <v>7.24</v>
      </c>
      <c r="H106" s="196">
        <f t="shared" si="25"/>
        <v>0</v>
      </c>
      <c r="I106" s="249">
        <f t="shared" si="26"/>
        <v>0.29999999999999982</v>
      </c>
      <c r="J106" s="288">
        <f t="shared" si="27"/>
        <v>1.0414364640883977</v>
      </c>
      <c r="K106" s="102">
        <v>7.83</v>
      </c>
      <c r="L106" s="245">
        <f t="shared" si="21"/>
        <v>-0.29000000000000004</v>
      </c>
      <c r="M106" s="451">
        <f t="shared" si="22"/>
        <v>0.96296296296296291</v>
      </c>
    </row>
    <row r="107" spans="1:14" ht="15" customHeight="1">
      <c r="A107" s="108" t="s">
        <v>26</v>
      </c>
      <c r="B107" s="280">
        <v>178.85</v>
      </c>
      <c r="C107" s="700">
        <v>177.55</v>
      </c>
      <c r="D107" s="374">
        <f t="shared" si="23"/>
        <v>1.2999999999999829</v>
      </c>
      <c r="E107" s="375">
        <f t="shared" si="24"/>
        <v>1.0073218811602365</v>
      </c>
      <c r="F107" s="280">
        <v>174.28</v>
      </c>
      <c r="G107" s="701">
        <v>174.28</v>
      </c>
      <c r="H107" s="251">
        <f t="shared" si="25"/>
        <v>0</v>
      </c>
      <c r="I107" s="247">
        <f t="shared" si="26"/>
        <v>4.5699999999999932</v>
      </c>
      <c r="J107" s="279">
        <f t="shared" si="27"/>
        <v>1.0262221712187285</v>
      </c>
      <c r="K107" s="110">
        <v>166.44</v>
      </c>
      <c r="L107" s="390">
        <f t="shared" si="21"/>
        <v>12.409999999999997</v>
      </c>
      <c r="M107" s="391">
        <f t="shared" si="22"/>
        <v>1.0745614035087718</v>
      </c>
      <c r="N107" s="98"/>
    </row>
    <row r="108" spans="1:14" s="626" customFormat="1" ht="15" customHeight="1">
      <c r="A108" s="679" t="s">
        <v>102</v>
      </c>
      <c r="B108" s="666">
        <f>B91-B107</f>
        <v>638.27</v>
      </c>
      <c r="C108" s="713">
        <v>637.78</v>
      </c>
      <c r="D108" s="668">
        <f t="shared" si="23"/>
        <v>0.49000000000000909</v>
      </c>
      <c r="E108" s="653">
        <f t="shared" si="24"/>
        <v>1.0007682900059582</v>
      </c>
      <c r="F108" s="669">
        <f>F91-F107</f>
        <v>625.85</v>
      </c>
      <c r="G108" s="714">
        <v>625.85</v>
      </c>
      <c r="H108" s="671">
        <f t="shared" si="25"/>
        <v>0</v>
      </c>
      <c r="I108" s="670">
        <f t="shared" si="26"/>
        <v>12.419999999999959</v>
      </c>
      <c r="J108" s="655">
        <f t="shared" si="27"/>
        <v>1.0198450107853319</v>
      </c>
      <c r="K108" s="680">
        <f>K91-K107</f>
        <v>600.79999999999995</v>
      </c>
      <c r="L108" s="672">
        <f t="shared" si="21"/>
        <v>37.470000000000027</v>
      </c>
      <c r="M108" s="657">
        <f t="shared" si="22"/>
        <v>1.062366844207723</v>
      </c>
    </row>
    <row r="109" spans="1:14" s="650" customFormat="1" ht="15" customHeight="1">
      <c r="A109" s="627" t="s">
        <v>103</v>
      </c>
      <c r="B109" s="571">
        <f>B107/B91</f>
        <v>0.21887850009790483</v>
      </c>
      <c r="C109" s="710">
        <v>0.21776458611850416</v>
      </c>
      <c r="D109" s="572">
        <f t="shared" si="23"/>
        <v>1.1139139794006658E-3</v>
      </c>
      <c r="E109" s="572">
        <f t="shared" si="24"/>
        <v>1.0051152209790186</v>
      </c>
      <c r="F109" s="588">
        <f>F107/F91</f>
        <v>0.21781460512666692</v>
      </c>
      <c r="G109" s="711">
        <v>0.21781460512666692</v>
      </c>
      <c r="H109" s="574">
        <f t="shared" si="25"/>
        <v>0</v>
      </c>
      <c r="I109" s="573">
        <f t="shared" si="26"/>
        <v>1.0638949712379053E-3</v>
      </c>
      <c r="J109" s="574">
        <f t="shared" si="27"/>
        <v>1.0048844060324569</v>
      </c>
      <c r="K109" s="596">
        <f>K107/K91</f>
        <v>0.21693342370053698</v>
      </c>
      <c r="L109" s="576">
        <f t="shared" si="21"/>
        <v>1.9450763973678509E-3</v>
      </c>
      <c r="M109" s="577">
        <f t="shared" si="22"/>
        <v>1.0089662365724377</v>
      </c>
    </row>
    <row r="110" spans="1:14" s="98" customFormat="1" ht="15" customHeight="1">
      <c r="A110" s="108" t="s">
        <v>32</v>
      </c>
      <c r="B110" s="280">
        <v>40.380000000000003</v>
      </c>
      <c r="C110" s="700">
        <v>40.6</v>
      </c>
      <c r="D110" s="374">
        <f t="shared" si="23"/>
        <v>-0.21999999999999886</v>
      </c>
      <c r="E110" s="375">
        <f t="shared" si="24"/>
        <v>0.99458128078817731</v>
      </c>
      <c r="F110" s="280">
        <v>40.549999999999997</v>
      </c>
      <c r="G110" s="701">
        <v>40.65</v>
      </c>
      <c r="H110" s="251">
        <f t="shared" si="25"/>
        <v>-0.10000000000000142</v>
      </c>
      <c r="I110" s="247">
        <f t="shared" si="26"/>
        <v>-0.1699999999999946</v>
      </c>
      <c r="J110" s="279">
        <f t="shared" si="27"/>
        <v>0.99580764488286078</v>
      </c>
      <c r="K110" s="110">
        <v>38.26</v>
      </c>
      <c r="L110" s="390">
        <f t="shared" si="21"/>
        <v>2.1200000000000045</v>
      </c>
      <c r="M110" s="391">
        <f t="shared" si="22"/>
        <v>1.0554103502352328</v>
      </c>
    </row>
    <row r="111" spans="1:14" s="3" customFormat="1" ht="15" customHeight="1">
      <c r="A111" s="28" t="s">
        <v>33</v>
      </c>
      <c r="B111" s="283">
        <v>22.95</v>
      </c>
      <c r="C111" s="704">
        <v>23.15</v>
      </c>
      <c r="D111" s="380">
        <f t="shared" si="23"/>
        <v>-0.19999999999999929</v>
      </c>
      <c r="E111" s="381">
        <f t="shared" si="24"/>
        <v>0.99136069114470848</v>
      </c>
      <c r="F111" s="283">
        <v>22.48</v>
      </c>
      <c r="G111" s="705">
        <v>22.58</v>
      </c>
      <c r="H111" s="192">
        <f t="shared" si="25"/>
        <v>-9.9999999999997868E-2</v>
      </c>
      <c r="I111" s="248">
        <f t="shared" si="26"/>
        <v>0.46999999999999886</v>
      </c>
      <c r="J111" s="284">
        <f t="shared" si="27"/>
        <v>1.0209074733096084</v>
      </c>
      <c r="K111" s="101">
        <v>20.32</v>
      </c>
      <c r="L111" s="449">
        <f t="shared" si="21"/>
        <v>2.629999999999999</v>
      </c>
      <c r="M111" s="450">
        <f t="shared" si="22"/>
        <v>1.1294291338582676</v>
      </c>
    </row>
    <row r="112" spans="1:14" s="94" customFormat="1" ht="15" customHeight="1">
      <c r="A112" s="28" t="s">
        <v>35</v>
      </c>
      <c r="B112" s="283">
        <v>7.24</v>
      </c>
      <c r="C112" s="704">
        <v>7.24</v>
      </c>
      <c r="D112" s="380">
        <f t="shared" si="23"/>
        <v>0</v>
      </c>
      <c r="E112" s="381">
        <f t="shared" si="24"/>
        <v>1</v>
      </c>
      <c r="F112" s="283">
        <v>9.06</v>
      </c>
      <c r="G112" s="705">
        <v>9.06</v>
      </c>
      <c r="H112" s="192">
        <f t="shared" si="25"/>
        <v>0</v>
      </c>
      <c r="I112" s="248">
        <f t="shared" si="26"/>
        <v>-1.8200000000000003</v>
      </c>
      <c r="J112" s="284">
        <f t="shared" si="27"/>
        <v>0.79911699779249445</v>
      </c>
      <c r="K112" s="101">
        <v>8.74</v>
      </c>
      <c r="L112" s="449">
        <f t="shared" si="21"/>
        <v>-1.5</v>
      </c>
      <c r="M112" s="450">
        <f t="shared" si="22"/>
        <v>0.82837528604118993</v>
      </c>
    </row>
    <row r="113" spans="1:14" s="621" customFormat="1" ht="15" customHeight="1">
      <c r="A113" s="658" t="s">
        <v>98</v>
      </c>
      <c r="B113" s="673">
        <f>B110-B111-B112</f>
        <v>10.190000000000003</v>
      </c>
      <c r="C113" s="674">
        <v>10.210000000000003</v>
      </c>
      <c r="D113" s="675">
        <f t="shared" si="23"/>
        <v>-1.9999999999999574E-2</v>
      </c>
      <c r="E113" s="660">
        <f t="shared" si="24"/>
        <v>0.99804113614103829</v>
      </c>
      <c r="F113" s="673">
        <f>F110-F111-F112</f>
        <v>9.0099999999999962</v>
      </c>
      <c r="G113" s="676">
        <v>9.01</v>
      </c>
      <c r="H113" s="677">
        <f t="shared" si="25"/>
        <v>0</v>
      </c>
      <c r="I113" s="676">
        <f t="shared" si="26"/>
        <v>1.1800000000000068</v>
      </c>
      <c r="J113" s="662">
        <f t="shared" si="27"/>
        <v>1.1309655937846845</v>
      </c>
      <c r="K113" s="673">
        <f>K110-K111-K112</f>
        <v>9.1999999999999975</v>
      </c>
      <c r="L113" s="678">
        <f t="shared" si="21"/>
        <v>0.99000000000000554</v>
      </c>
      <c r="M113" s="665">
        <f t="shared" si="22"/>
        <v>1.1076086956521745</v>
      </c>
    </row>
    <row r="114" spans="1:14" s="1" customFormat="1">
      <c r="A114" s="495"/>
      <c r="B114" s="120"/>
      <c r="C114" s="120"/>
      <c r="D114" s="120"/>
      <c r="E114" s="121"/>
      <c r="F114" s="121"/>
      <c r="G114" s="121"/>
      <c r="H114" s="120"/>
      <c r="I114" s="122"/>
      <c r="J114" s="86"/>
      <c r="K114" s="120"/>
      <c r="L114" s="87"/>
      <c r="M114" s="86"/>
    </row>
    <row r="115" spans="1:14" ht="15.6">
      <c r="A115" s="489" t="s">
        <v>277</v>
      </c>
      <c r="J115"/>
    </row>
    <row r="116" spans="1:14">
      <c r="A116" s="490"/>
      <c r="B116" s="21"/>
      <c r="C116" s="21"/>
      <c r="D116" s="21"/>
      <c r="E116" s="21"/>
      <c r="F116" s="21"/>
      <c r="G116" s="21"/>
      <c r="H116" s="21"/>
      <c r="I116" s="21"/>
      <c r="J116" s="21"/>
      <c r="K116" s="124"/>
      <c r="L116" s="21"/>
      <c r="M116" s="21"/>
    </row>
    <row r="117" spans="1:14" s="189" customFormat="1" ht="46.2">
      <c r="A117" s="491" t="s">
        <v>60</v>
      </c>
      <c r="B117" s="328" t="s">
        <v>455</v>
      </c>
      <c r="C117" s="368" t="s">
        <v>475</v>
      </c>
      <c r="D117" s="369" t="s">
        <v>428</v>
      </c>
      <c r="E117" s="370" t="s">
        <v>429</v>
      </c>
      <c r="F117" s="328" t="s">
        <v>456</v>
      </c>
      <c r="G117" s="116" t="s">
        <v>476</v>
      </c>
      <c r="H117" s="250" t="s">
        <v>477</v>
      </c>
      <c r="I117" s="365" t="s">
        <v>252</v>
      </c>
      <c r="J117" s="117" t="s">
        <v>253</v>
      </c>
      <c r="K117" s="333" t="s">
        <v>137</v>
      </c>
      <c r="L117" s="385" t="s">
        <v>278</v>
      </c>
      <c r="M117" s="397" t="s">
        <v>279</v>
      </c>
    </row>
    <row r="118" spans="1:14">
      <c r="A118" s="492"/>
      <c r="B118" s="329" t="s">
        <v>16</v>
      </c>
      <c r="C118" s="20" t="s">
        <v>16</v>
      </c>
      <c r="D118" s="371" t="s">
        <v>16</v>
      </c>
      <c r="E118" s="372" t="s">
        <v>1</v>
      </c>
      <c r="F118" s="329" t="s">
        <v>16</v>
      </c>
      <c r="G118" s="27" t="s">
        <v>16</v>
      </c>
      <c r="H118" s="6" t="s">
        <v>16</v>
      </c>
      <c r="I118" s="27" t="s">
        <v>16</v>
      </c>
      <c r="J118" s="6" t="s">
        <v>1</v>
      </c>
      <c r="K118" s="334" t="s">
        <v>16</v>
      </c>
      <c r="L118" s="16" t="s">
        <v>16</v>
      </c>
      <c r="M118" s="398" t="s">
        <v>1</v>
      </c>
    </row>
    <row r="119" spans="1:14" ht="15" customHeight="1">
      <c r="A119" s="108" t="s">
        <v>17</v>
      </c>
      <c r="B119" s="104">
        <v>1354.07</v>
      </c>
      <c r="C119" s="698">
        <v>1352.39</v>
      </c>
      <c r="D119" s="453">
        <f>B119-C119</f>
        <v>1.6799999999998363</v>
      </c>
      <c r="E119" s="454">
        <f>B119/C119</f>
        <v>1.0012422452103311</v>
      </c>
      <c r="F119" s="278">
        <v>1356.33</v>
      </c>
      <c r="G119" s="699">
        <v>1355.71</v>
      </c>
      <c r="H119" s="281">
        <f>F119-G119</f>
        <v>0.61999999999989086</v>
      </c>
      <c r="I119" s="246">
        <f>B119-F119</f>
        <v>-2.2599999999999909</v>
      </c>
      <c r="J119" s="282">
        <f>B119/F119</f>
        <v>0.99833373883936805</v>
      </c>
      <c r="K119" s="105">
        <v>1295.94</v>
      </c>
      <c r="L119" s="390">
        <f t="shared" ref="L119:L141" si="28">B119-K119</f>
        <v>58.129999999999882</v>
      </c>
      <c r="M119" s="391">
        <f t="shared" ref="M119:M141" si="29">B119/K119</f>
        <v>1.0448554717039369</v>
      </c>
      <c r="N119" s="99"/>
    </row>
    <row r="120" spans="1:14" ht="15" customHeight="1">
      <c r="A120" s="108" t="s">
        <v>18</v>
      </c>
      <c r="B120" s="109">
        <v>329.28</v>
      </c>
      <c r="C120" s="700">
        <v>329.28</v>
      </c>
      <c r="D120" s="374">
        <f t="shared" ref="D120:D141" si="30">B120-C120</f>
        <v>0</v>
      </c>
      <c r="E120" s="375">
        <f t="shared" ref="E120:E141" si="31">B120/C120</f>
        <v>1</v>
      </c>
      <c r="F120" s="280">
        <v>327.44</v>
      </c>
      <c r="G120" s="701">
        <v>327.44</v>
      </c>
      <c r="H120" s="251">
        <f t="shared" ref="H120:H141" si="32">F120-G120</f>
        <v>0</v>
      </c>
      <c r="I120" s="247">
        <f t="shared" ref="I120:I141" si="33">B120-F120</f>
        <v>1.839999999999975</v>
      </c>
      <c r="J120" s="279">
        <f t="shared" ref="J120:J141" si="34">B120/F120</f>
        <v>1.0056193501099437</v>
      </c>
      <c r="K120" s="110">
        <v>312.60000000000002</v>
      </c>
      <c r="L120" s="390">
        <f t="shared" si="28"/>
        <v>16.67999999999995</v>
      </c>
      <c r="M120" s="391">
        <f t="shared" si="29"/>
        <v>1.0533589251439537</v>
      </c>
      <c r="N120" s="99"/>
    </row>
    <row r="121" spans="1:14" ht="15" customHeight="1">
      <c r="A121" s="493" t="s">
        <v>19</v>
      </c>
      <c r="B121" s="360">
        <v>1024.79</v>
      </c>
      <c r="C121" s="702">
        <v>1023.11</v>
      </c>
      <c r="D121" s="377">
        <f t="shared" si="30"/>
        <v>1.67999999999995</v>
      </c>
      <c r="E121" s="378">
        <f t="shared" si="31"/>
        <v>1.0016420521742531</v>
      </c>
      <c r="F121" s="487">
        <v>1028.8900000000001</v>
      </c>
      <c r="G121" s="703">
        <v>1028.27</v>
      </c>
      <c r="H121" s="362">
        <f t="shared" si="32"/>
        <v>0.62000000000011823</v>
      </c>
      <c r="I121" s="361">
        <f t="shared" si="33"/>
        <v>-4.1000000000001364</v>
      </c>
      <c r="J121" s="363">
        <f t="shared" si="34"/>
        <v>0.99601512309381945</v>
      </c>
      <c r="K121" s="420">
        <v>942.35</v>
      </c>
      <c r="L121" s="392">
        <f t="shared" si="28"/>
        <v>82.439999999999941</v>
      </c>
      <c r="M121" s="393">
        <f t="shared" si="29"/>
        <v>1.087483419111795</v>
      </c>
      <c r="N121" s="99"/>
    </row>
    <row r="122" spans="1:14" ht="15" customHeight="1">
      <c r="A122" s="108" t="s">
        <v>20</v>
      </c>
      <c r="B122" s="109">
        <v>123.43</v>
      </c>
      <c r="C122" s="700">
        <v>123</v>
      </c>
      <c r="D122" s="374">
        <f t="shared" si="30"/>
        <v>0.43000000000000682</v>
      </c>
      <c r="E122" s="375">
        <f t="shared" si="31"/>
        <v>1.0034959349593497</v>
      </c>
      <c r="F122" s="280">
        <v>121.51</v>
      </c>
      <c r="G122" s="701">
        <v>121.37</v>
      </c>
      <c r="H122" s="251">
        <f t="shared" si="32"/>
        <v>0.14000000000000057</v>
      </c>
      <c r="I122" s="247">
        <f t="shared" si="33"/>
        <v>1.9200000000000017</v>
      </c>
      <c r="J122" s="279">
        <f t="shared" si="34"/>
        <v>1.0158011686280966</v>
      </c>
      <c r="K122" s="110">
        <v>112.69</v>
      </c>
      <c r="L122" s="390">
        <f t="shared" si="28"/>
        <v>10.740000000000009</v>
      </c>
      <c r="M122" s="391">
        <f t="shared" si="29"/>
        <v>1.0953057059188926</v>
      </c>
      <c r="N122" s="98"/>
    </row>
    <row r="123" spans="1:14" s="3" customFormat="1" ht="15" customHeight="1">
      <c r="A123" s="28" t="s">
        <v>21</v>
      </c>
      <c r="B123" s="95">
        <v>17.38</v>
      </c>
      <c r="C123" s="704">
        <v>17.38</v>
      </c>
      <c r="D123" s="380">
        <f t="shared" si="30"/>
        <v>0</v>
      </c>
      <c r="E123" s="381">
        <f t="shared" si="31"/>
        <v>1</v>
      </c>
      <c r="F123" s="283">
        <v>16.23</v>
      </c>
      <c r="G123" s="705">
        <v>16.23</v>
      </c>
      <c r="H123" s="192">
        <f t="shared" si="32"/>
        <v>0</v>
      </c>
      <c r="I123" s="248">
        <f t="shared" si="33"/>
        <v>1.1499999999999986</v>
      </c>
      <c r="J123" s="284">
        <f t="shared" si="34"/>
        <v>1.0708564386937769</v>
      </c>
      <c r="K123" s="101">
        <v>14.32</v>
      </c>
      <c r="L123" s="449">
        <f t="shared" si="28"/>
        <v>3.0599999999999987</v>
      </c>
      <c r="M123" s="450">
        <f t="shared" si="29"/>
        <v>1.2136871508379887</v>
      </c>
    </row>
    <row r="124" spans="1:14" s="3" customFormat="1" ht="15" customHeight="1">
      <c r="A124" s="28" t="s">
        <v>22</v>
      </c>
      <c r="B124" s="95">
        <v>5.51</v>
      </c>
      <c r="C124" s="704">
        <v>5.49</v>
      </c>
      <c r="D124" s="380">
        <f t="shared" si="30"/>
        <v>1.9999999999999574E-2</v>
      </c>
      <c r="E124" s="381">
        <f t="shared" si="31"/>
        <v>1.0036429872495445</v>
      </c>
      <c r="F124" s="283">
        <v>5.79</v>
      </c>
      <c r="G124" s="705">
        <v>5.74</v>
      </c>
      <c r="H124" s="192">
        <f t="shared" si="32"/>
        <v>4.9999999999999822E-2</v>
      </c>
      <c r="I124" s="248">
        <f t="shared" si="33"/>
        <v>-0.28000000000000025</v>
      </c>
      <c r="J124" s="284">
        <f t="shared" si="34"/>
        <v>0.95164075993091535</v>
      </c>
      <c r="K124" s="101">
        <v>5.64</v>
      </c>
      <c r="L124" s="449">
        <f t="shared" si="28"/>
        <v>-0.12999999999999989</v>
      </c>
      <c r="M124" s="450">
        <f t="shared" si="29"/>
        <v>0.97695035460992907</v>
      </c>
    </row>
    <row r="125" spans="1:14" s="3" customFormat="1" ht="15" customHeight="1">
      <c r="A125" s="28" t="s">
        <v>25</v>
      </c>
      <c r="B125" s="95">
        <v>64.89</v>
      </c>
      <c r="C125" s="704">
        <v>64.75</v>
      </c>
      <c r="D125" s="380">
        <f t="shared" si="30"/>
        <v>0.14000000000000057</v>
      </c>
      <c r="E125" s="381">
        <f t="shared" si="31"/>
        <v>1.0021621621621621</v>
      </c>
      <c r="F125" s="283">
        <v>64.03</v>
      </c>
      <c r="G125" s="705">
        <v>63.89</v>
      </c>
      <c r="H125" s="192">
        <f t="shared" si="32"/>
        <v>0.14000000000000057</v>
      </c>
      <c r="I125" s="248">
        <f t="shared" si="33"/>
        <v>0.85999999999999943</v>
      </c>
      <c r="J125" s="284">
        <f t="shared" si="34"/>
        <v>1.0134312041230673</v>
      </c>
      <c r="K125" s="101">
        <v>59.82</v>
      </c>
      <c r="L125" s="449">
        <f t="shared" si="28"/>
        <v>5.07</v>
      </c>
      <c r="M125" s="450">
        <f t="shared" si="29"/>
        <v>1.0847542627883651</v>
      </c>
    </row>
    <row r="126" spans="1:14" s="3" customFormat="1" ht="15" customHeight="1">
      <c r="A126" s="494" t="s">
        <v>23</v>
      </c>
      <c r="B126" s="78">
        <v>23.25</v>
      </c>
      <c r="C126" s="706">
        <v>22.95</v>
      </c>
      <c r="D126" s="383">
        <f t="shared" si="30"/>
        <v>0.30000000000000071</v>
      </c>
      <c r="E126" s="384">
        <f t="shared" si="31"/>
        <v>1.0130718954248366</v>
      </c>
      <c r="F126" s="287">
        <v>21.65</v>
      </c>
      <c r="G126" s="707">
        <v>21.68</v>
      </c>
      <c r="H126" s="196">
        <f t="shared" si="32"/>
        <v>-3.0000000000001137E-2</v>
      </c>
      <c r="I126" s="249">
        <f t="shared" si="33"/>
        <v>1.6000000000000014</v>
      </c>
      <c r="J126" s="288">
        <f t="shared" si="34"/>
        <v>1.0739030023094689</v>
      </c>
      <c r="K126" s="102">
        <v>21.25</v>
      </c>
      <c r="L126" s="245">
        <f t="shared" si="28"/>
        <v>2</v>
      </c>
      <c r="M126" s="451">
        <f t="shared" si="29"/>
        <v>1.0941176470588236</v>
      </c>
    </row>
    <row r="127" spans="1:14" ht="15" customHeight="1">
      <c r="A127" s="108" t="s">
        <v>24</v>
      </c>
      <c r="B127" s="109">
        <v>367.33</v>
      </c>
      <c r="C127" s="700">
        <v>367.34</v>
      </c>
      <c r="D127" s="374">
        <f t="shared" si="30"/>
        <v>-9.9999999999909051E-3</v>
      </c>
      <c r="E127" s="375">
        <f t="shared" si="31"/>
        <v>0.99997277726357059</v>
      </c>
      <c r="F127" s="280">
        <v>359.59</v>
      </c>
      <c r="G127" s="701">
        <v>359.96</v>
      </c>
      <c r="H127" s="251">
        <f t="shared" si="32"/>
        <v>-0.37000000000000455</v>
      </c>
      <c r="I127" s="247">
        <f t="shared" si="33"/>
        <v>7.7400000000000091</v>
      </c>
      <c r="J127" s="279">
        <f t="shared" si="34"/>
        <v>1.0215245140298674</v>
      </c>
      <c r="K127" s="110">
        <v>353.48</v>
      </c>
      <c r="L127" s="390">
        <f t="shared" si="28"/>
        <v>13.849999999999966</v>
      </c>
      <c r="M127" s="391">
        <f t="shared" si="29"/>
        <v>1.039181849043793</v>
      </c>
      <c r="N127" s="98"/>
    </row>
    <row r="128" spans="1:14" s="3" customFormat="1" ht="15" customHeight="1">
      <c r="A128" s="477" t="s">
        <v>55</v>
      </c>
      <c r="B128" s="95">
        <v>160.1</v>
      </c>
      <c r="C128" s="704">
        <v>160.1</v>
      </c>
      <c r="D128" s="380">
        <f t="shared" si="30"/>
        <v>0</v>
      </c>
      <c r="E128" s="381">
        <f t="shared" si="31"/>
        <v>1</v>
      </c>
      <c r="F128" s="283">
        <v>160.69</v>
      </c>
      <c r="G128" s="705">
        <v>160.49</v>
      </c>
      <c r="H128" s="192">
        <f t="shared" si="32"/>
        <v>0.19999999999998863</v>
      </c>
      <c r="I128" s="248">
        <f t="shared" si="33"/>
        <v>-0.59000000000000341</v>
      </c>
      <c r="J128" s="284">
        <f t="shared" si="34"/>
        <v>0.99632833405936894</v>
      </c>
      <c r="K128" s="101">
        <v>157.25</v>
      </c>
      <c r="L128" s="449">
        <f t="shared" si="28"/>
        <v>2.8499999999999943</v>
      </c>
      <c r="M128" s="450">
        <f t="shared" si="29"/>
        <v>1.0181240063593004</v>
      </c>
    </row>
    <row r="129" spans="1:14" s="3" customFormat="1" ht="15" customHeight="1">
      <c r="A129" s="477" t="s">
        <v>36</v>
      </c>
      <c r="B129" s="95">
        <v>17.059999999999999</v>
      </c>
      <c r="C129" s="704">
        <v>17.059999999999999</v>
      </c>
      <c r="D129" s="380">
        <f t="shared" si="30"/>
        <v>0</v>
      </c>
      <c r="E129" s="381">
        <f t="shared" si="31"/>
        <v>1</v>
      </c>
      <c r="F129" s="283">
        <v>17.25</v>
      </c>
      <c r="G129" s="705">
        <v>17.25</v>
      </c>
      <c r="H129" s="192">
        <f t="shared" si="32"/>
        <v>0</v>
      </c>
      <c r="I129" s="248">
        <f t="shared" si="33"/>
        <v>-0.19000000000000128</v>
      </c>
      <c r="J129" s="284">
        <f t="shared" si="34"/>
        <v>0.98898550724637668</v>
      </c>
      <c r="K129" s="101">
        <v>17.260000000000002</v>
      </c>
      <c r="L129" s="449">
        <f t="shared" si="28"/>
        <v>-0.20000000000000284</v>
      </c>
      <c r="M129" s="450">
        <f t="shared" si="29"/>
        <v>0.98841251448435674</v>
      </c>
    </row>
    <row r="130" spans="1:14" s="3" customFormat="1" ht="15" customHeight="1">
      <c r="A130" s="28" t="s">
        <v>37</v>
      </c>
      <c r="B130" s="95">
        <v>48.19</v>
      </c>
      <c r="C130" s="704">
        <v>48.19</v>
      </c>
      <c r="D130" s="380">
        <f t="shared" si="30"/>
        <v>0</v>
      </c>
      <c r="E130" s="381">
        <f t="shared" si="31"/>
        <v>1</v>
      </c>
      <c r="F130" s="283">
        <v>46.9</v>
      </c>
      <c r="G130" s="705">
        <v>46.9</v>
      </c>
      <c r="H130" s="192">
        <f t="shared" si="32"/>
        <v>0</v>
      </c>
      <c r="I130" s="248">
        <f t="shared" si="33"/>
        <v>1.2899999999999991</v>
      </c>
      <c r="J130" s="284">
        <f t="shared" si="34"/>
        <v>1.0275053304904052</v>
      </c>
      <c r="K130" s="101">
        <v>44.72</v>
      </c>
      <c r="L130" s="449">
        <f t="shared" si="28"/>
        <v>3.4699999999999989</v>
      </c>
      <c r="M130" s="450">
        <f t="shared" si="29"/>
        <v>1.0775939177101967</v>
      </c>
    </row>
    <row r="131" spans="1:14" s="3" customFormat="1" ht="15" customHeight="1">
      <c r="A131" s="28" t="s">
        <v>38</v>
      </c>
      <c r="B131" s="95">
        <v>68.91</v>
      </c>
      <c r="C131" s="704">
        <v>68.92</v>
      </c>
      <c r="D131" s="380">
        <f t="shared" si="30"/>
        <v>-1.0000000000005116E-2</v>
      </c>
      <c r="E131" s="381">
        <f t="shared" si="31"/>
        <v>0.99985490423679624</v>
      </c>
      <c r="F131" s="283">
        <v>64.67</v>
      </c>
      <c r="G131" s="705">
        <v>65.16</v>
      </c>
      <c r="H131" s="192">
        <f t="shared" si="32"/>
        <v>-0.48999999999999488</v>
      </c>
      <c r="I131" s="248">
        <f t="shared" si="33"/>
        <v>4.2399999999999949</v>
      </c>
      <c r="J131" s="284">
        <f t="shared" si="34"/>
        <v>1.0655636307406835</v>
      </c>
      <c r="K131" s="101">
        <v>64.31</v>
      </c>
      <c r="L131" s="449">
        <f t="shared" si="28"/>
        <v>4.5999999999999943</v>
      </c>
      <c r="M131" s="450">
        <f t="shared" si="29"/>
        <v>1.0715285336650597</v>
      </c>
    </row>
    <row r="132" spans="1:14" s="3" customFormat="1" ht="15" customHeight="1">
      <c r="A132" s="28" t="s">
        <v>39</v>
      </c>
      <c r="B132" s="95">
        <v>14.61</v>
      </c>
      <c r="C132" s="704">
        <v>14.61</v>
      </c>
      <c r="D132" s="380">
        <f t="shared" si="30"/>
        <v>0</v>
      </c>
      <c r="E132" s="381">
        <f t="shared" si="31"/>
        <v>1</v>
      </c>
      <c r="F132" s="283">
        <v>13.43</v>
      </c>
      <c r="G132" s="705">
        <v>13.51</v>
      </c>
      <c r="H132" s="192">
        <f t="shared" si="32"/>
        <v>-8.0000000000000071E-2</v>
      </c>
      <c r="I132" s="248">
        <f t="shared" si="33"/>
        <v>1.1799999999999997</v>
      </c>
      <c r="J132" s="284">
        <f t="shared" si="34"/>
        <v>1.0878629932985853</v>
      </c>
      <c r="K132" s="101">
        <v>14.11</v>
      </c>
      <c r="L132" s="449">
        <f t="shared" si="28"/>
        <v>0.5</v>
      </c>
      <c r="M132" s="450">
        <f t="shared" si="29"/>
        <v>1.0354358610914245</v>
      </c>
    </row>
    <row r="133" spans="1:14" s="94" customFormat="1" ht="15" customHeight="1">
      <c r="A133" s="28" t="s">
        <v>30</v>
      </c>
      <c r="B133" s="95">
        <v>43.76</v>
      </c>
      <c r="C133" s="704">
        <v>43.76</v>
      </c>
      <c r="D133" s="380">
        <f t="shared" si="30"/>
        <v>0</v>
      </c>
      <c r="E133" s="381">
        <f t="shared" si="31"/>
        <v>1</v>
      </c>
      <c r="F133" s="283">
        <v>42.77</v>
      </c>
      <c r="G133" s="705">
        <v>42.76</v>
      </c>
      <c r="H133" s="192">
        <f t="shared" si="32"/>
        <v>1.0000000000005116E-2</v>
      </c>
      <c r="I133" s="248">
        <f t="shared" si="33"/>
        <v>0.98999999999999488</v>
      </c>
      <c r="J133" s="284">
        <f t="shared" si="34"/>
        <v>1.023147065700257</v>
      </c>
      <c r="K133" s="101">
        <v>41.07</v>
      </c>
      <c r="L133" s="449">
        <f t="shared" si="28"/>
        <v>2.6899999999999977</v>
      </c>
      <c r="M133" s="450">
        <f t="shared" si="29"/>
        <v>1.0654979303627952</v>
      </c>
    </row>
    <row r="134" spans="1:14" s="94" customFormat="1" ht="15" customHeight="1">
      <c r="A134" s="494" t="s">
        <v>40</v>
      </c>
      <c r="B134" s="78">
        <v>10.01</v>
      </c>
      <c r="C134" s="706">
        <v>10.01</v>
      </c>
      <c r="D134" s="383">
        <f t="shared" si="30"/>
        <v>0</v>
      </c>
      <c r="E134" s="384">
        <f t="shared" si="31"/>
        <v>1</v>
      </c>
      <c r="F134" s="287">
        <v>9.59</v>
      </c>
      <c r="G134" s="707">
        <v>9.59</v>
      </c>
      <c r="H134" s="196">
        <f t="shared" si="32"/>
        <v>0</v>
      </c>
      <c r="I134" s="249">
        <f t="shared" si="33"/>
        <v>0.41999999999999993</v>
      </c>
      <c r="J134" s="288">
        <f t="shared" si="34"/>
        <v>1.0437956204379562</v>
      </c>
      <c r="K134" s="102">
        <v>10.32</v>
      </c>
      <c r="L134" s="245">
        <f t="shared" si="28"/>
        <v>-0.3100000000000005</v>
      </c>
      <c r="M134" s="451">
        <f t="shared" si="29"/>
        <v>0.96996124031007747</v>
      </c>
    </row>
    <row r="135" spans="1:14" ht="15" customHeight="1">
      <c r="A135" s="108" t="s">
        <v>26</v>
      </c>
      <c r="B135" s="109">
        <v>261.38</v>
      </c>
      <c r="C135" s="700">
        <v>260.08</v>
      </c>
      <c r="D135" s="374">
        <f t="shared" si="30"/>
        <v>1.3000000000000114</v>
      </c>
      <c r="E135" s="375">
        <f t="shared" si="31"/>
        <v>1.0049984620116887</v>
      </c>
      <c r="F135" s="280">
        <v>252.94</v>
      </c>
      <c r="G135" s="701">
        <v>252.94</v>
      </c>
      <c r="H135" s="251">
        <f t="shared" si="32"/>
        <v>0</v>
      </c>
      <c r="I135" s="247">
        <f t="shared" si="33"/>
        <v>8.4399999999999977</v>
      </c>
      <c r="J135" s="279">
        <f t="shared" si="34"/>
        <v>1.0333675970585909</v>
      </c>
      <c r="K135" s="110">
        <v>238.74</v>
      </c>
      <c r="L135" s="390">
        <f t="shared" si="28"/>
        <v>22.639999999999986</v>
      </c>
      <c r="M135" s="391">
        <f t="shared" si="29"/>
        <v>1.0948311971182039</v>
      </c>
      <c r="N135" s="98"/>
    </row>
    <row r="136" spans="1:14" s="626" customFormat="1" ht="15" customHeight="1">
      <c r="A136" s="679" t="s">
        <v>102</v>
      </c>
      <c r="B136" s="666">
        <f>B119-B135</f>
        <v>1092.69</v>
      </c>
      <c r="C136" s="713">
        <v>1092.3100000000002</v>
      </c>
      <c r="D136" s="668">
        <f t="shared" si="30"/>
        <v>0.37999999999988177</v>
      </c>
      <c r="E136" s="653">
        <f t="shared" si="31"/>
        <v>1.0003478865889719</v>
      </c>
      <c r="F136" s="669">
        <v>1020.1700000000001</v>
      </c>
      <c r="G136" s="714">
        <v>1020.1700000000001</v>
      </c>
      <c r="H136" s="671">
        <f t="shared" si="32"/>
        <v>0</v>
      </c>
      <c r="I136" s="670">
        <f t="shared" si="33"/>
        <v>72.519999999999982</v>
      </c>
      <c r="J136" s="655">
        <f t="shared" si="34"/>
        <v>1.0710861915171002</v>
      </c>
      <c r="K136" s="680">
        <f>K119-K135</f>
        <v>1057.2</v>
      </c>
      <c r="L136" s="672">
        <f t="shared" si="28"/>
        <v>35.490000000000009</v>
      </c>
      <c r="M136" s="657">
        <f t="shared" si="29"/>
        <v>1.0335698070374575</v>
      </c>
    </row>
    <row r="137" spans="1:14" s="650" customFormat="1" ht="15" customHeight="1">
      <c r="A137" s="627" t="s">
        <v>103</v>
      </c>
      <c r="B137" s="571">
        <f>B135/B119</f>
        <v>0.19303285649929472</v>
      </c>
      <c r="C137" s="710">
        <v>0.19231138946605636</v>
      </c>
      <c r="D137" s="572">
        <f t="shared" si="30"/>
        <v>7.2146703323835992E-4</v>
      </c>
      <c r="E137" s="572">
        <f t="shared" si="31"/>
        <v>1.0037515564483284</v>
      </c>
      <c r="F137" s="588">
        <v>0.19027700611159615</v>
      </c>
      <c r="G137" s="711">
        <v>0.19027700611159615</v>
      </c>
      <c r="H137" s="574">
        <f t="shared" si="32"/>
        <v>0</v>
      </c>
      <c r="I137" s="573">
        <f t="shared" si="33"/>
        <v>2.7558503876985718E-3</v>
      </c>
      <c r="J137" s="574">
        <f t="shared" si="34"/>
        <v>1.0144833600444727</v>
      </c>
      <c r="K137" s="596">
        <f>K135/K119</f>
        <v>0.18422149173572849</v>
      </c>
      <c r="L137" s="576">
        <f t="shared" si="28"/>
        <v>8.8113647635662262E-3</v>
      </c>
      <c r="M137" s="577">
        <f t="shared" si="29"/>
        <v>1.0478302758301752</v>
      </c>
    </row>
    <row r="138" spans="1:14" s="98" customFormat="1" ht="15" customHeight="1">
      <c r="A138" s="108" t="s">
        <v>32</v>
      </c>
      <c r="B138" s="109">
        <v>55.52</v>
      </c>
      <c r="C138" s="700">
        <v>55.84</v>
      </c>
      <c r="D138" s="374">
        <f t="shared" si="30"/>
        <v>-0.32000000000000028</v>
      </c>
      <c r="E138" s="375">
        <f t="shared" si="31"/>
        <v>0.99426934097421205</v>
      </c>
      <c r="F138" s="280">
        <v>55.91</v>
      </c>
      <c r="G138" s="701">
        <v>56.03</v>
      </c>
      <c r="H138" s="251">
        <f t="shared" si="32"/>
        <v>-0.12000000000000455</v>
      </c>
      <c r="I138" s="247">
        <f t="shared" si="33"/>
        <v>-0.38999999999999346</v>
      </c>
      <c r="J138" s="279">
        <f t="shared" si="34"/>
        <v>0.99302450366660722</v>
      </c>
      <c r="K138" s="110">
        <v>53.43</v>
      </c>
      <c r="L138" s="390">
        <f t="shared" si="28"/>
        <v>2.0900000000000034</v>
      </c>
      <c r="M138" s="391">
        <f t="shared" si="29"/>
        <v>1.0391166011603969</v>
      </c>
    </row>
    <row r="139" spans="1:14" s="3" customFormat="1" ht="15" customHeight="1">
      <c r="A139" s="28" t="s">
        <v>33</v>
      </c>
      <c r="B139" s="95">
        <v>32.6</v>
      </c>
      <c r="C139" s="704">
        <v>32.799999999999997</v>
      </c>
      <c r="D139" s="380">
        <f t="shared" si="30"/>
        <v>-0.19999999999999574</v>
      </c>
      <c r="E139" s="381">
        <f t="shared" si="31"/>
        <v>0.99390243902439035</v>
      </c>
      <c r="F139" s="283">
        <v>32.130000000000003</v>
      </c>
      <c r="G139" s="705">
        <v>32.229999999999997</v>
      </c>
      <c r="H139" s="192">
        <f t="shared" si="32"/>
        <v>-9.9999999999994316E-2</v>
      </c>
      <c r="I139" s="248">
        <f t="shared" si="33"/>
        <v>0.46999999999999886</v>
      </c>
      <c r="J139" s="284">
        <f t="shared" si="34"/>
        <v>1.0146280734516029</v>
      </c>
      <c r="K139" s="101">
        <v>29.72</v>
      </c>
      <c r="L139" s="449">
        <f t="shared" si="28"/>
        <v>2.8800000000000026</v>
      </c>
      <c r="M139" s="450">
        <f t="shared" si="29"/>
        <v>1.0969044414535667</v>
      </c>
    </row>
    <row r="140" spans="1:14" s="94" customFormat="1" ht="15" customHeight="1">
      <c r="A140" s="28" t="s">
        <v>35</v>
      </c>
      <c r="B140" s="95">
        <v>10.51</v>
      </c>
      <c r="C140" s="704">
        <v>10.61</v>
      </c>
      <c r="D140" s="380">
        <f t="shared" si="30"/>
        <v>-9.9999999999999645E-2</v>
      </c>
      <c r="E140" s="381">
        <f t="shared" si="31"/>
        <v>0.99057492931196989</v>
      </c>
      <c r="F140" s="283">
        <v>12.52</v>
      </c>
      <c r="G140" s="705">
        <v>12.52</v>
      </c>
      <c r="H140" s="192">
        <f t="shared" si="32"/>
        <v>0</v>
      </c>
      <c r="I140" s="248">
        <f t="shared" si="33"/>
        <v>-2.0099999999999998</v>
      </c>
      <c r="J140" s="284">
        <f t="shared" si="34"/>
        <v>0.83945686900958472</v>
      </c>
      <c r="K140" s="101">
        <v>12.37</v>
      </c>
      <c r="L140" s="449">
        <f t="shared" si="28"/>
        <v>-1.8599999999999994</v>
      </c>
      <c r="M140" s="450">
        <f t="shared" si="29"/>
        <v>0.84963621665319322</v>
      </c>
    </row>
    <row r="141" spans="1:14" s="621" customFormat="1" ht="15" customHeight="1">
      <c r="A141" s="658" t="s">
        <v>98</v>
      </c>
      <c r="B141" s="673">
        <f>B138-B139-B140</f>
        <v>12.410000000000002</v>
      </c>
      <c r="C141" s="674">
        <v>12.430000000000007</v>
      </c>
      <c r="D141" s="675">
        <f t="shared" si="30"/>
        <v>-2.0000000000004903E-2</v>
      </c>
      <c r="E141" s="660">
        <f t="shared" si="31"/>
        <v>0.99839098954143157</v>
      </c>
      <c r="F141" s="673">
        <v>11.549999999999999</v>
      </c>
      <c r="G141" s="676">
        <v>11.549999999999999</v>
      </c>
      <c r="H141" s="677">
        <f t="shared" si="32"/>
        <v>0</v>
      </c>
      <c r="I141" s="676">
        <f t="shared" si="33"/>
        <v>0.86000000000000298</v>
      </c>
      <c r="J141" s="662">
        <f t="shared" si="34"/>
        <v>1.0744588744588748</v>
      </c>
      <c r="K141" s="673">
        <f>K138-K139-K140</f>
        <v>11.340000000000002</v>
      </c>
      <c r="L141" s="678">
        <f t="shared" si="28"/>
        <v>1.0700000000000003</v>
      </c>
      <c r="M141" s="665">
        <f t="shared" si="29"/>
        <v>1.0943562610229276</v>
      </c>
    </row>
    <row r="142" spans="1:14" s="1" customFormat="1">
      <c r="A142" s="495"/>
      <c r="B142" s="120"/>
      <c r="C142" s="120"/>
      <c r="D142" s="120"/>
      <c r="E142" s="121"/>
      <c r="F142" s="121"/>
      <c r="G142" s="121"/>
      <c r="H142" s="120"/>
      <c r="I142" s="122"/>
      <c r="J142" s="86"/>
      <c r="K142" s="120"/>
      <c r="L142" s="87"/>
      <c r="M142" s="86"/>
    </row>
    <row r="143" spans="1:14" ht="15.6">
      <c r="A143" s="489" t="s">
        <v>280</v>
      </c>
      <c r="J143"/>
    </row>
    <row r="144" spans="1:14">
      <c r="A144" s="490"/>
      <c r="B144" s="21"/>
      <c r="C144" s="21"/>
      <c r="D144" s="21"/>
      <c r="E144" s="21"/>
      <c r="F144" s="21"/>
      <c r="G144" s="21"/>
      <c r="H144" s="21"/>
      <c r="I144" s="21"/>
      <c r="J144" s="21"/>
      <c r="K144" s="124"/>
      <c r="L144" s="21"/>
      <c r="M144" s="21"/>
    </row>
    <row r="145" spans="1:14" s="189" customFormat="1" ht="46.2">
      <c r="A145" s="491" t="s">
        <v>61</v>
      </c>
      <c r="B145" s="328" t="s">
        <v>457</v>
      </c>
      <c r="C145" s="368" t="s">
        <v>478</v>
      </c>
      <c r="D145" s="369" t="s">
        <v>433</v>
      </c>
      <c r="E145" s="370" t="s">
        <v>434</v>
      </c>
      <c r="F145" s="328" t="s">
        <v>458</v>
      </c>
      <c r="G145" s="116" t="s">
        <v>479</v>
      </c>
      <c r="H145" s="250" t="s">
        <v>480</v>
      </c>
      <c r="I145" s="365" t="s">
        <v>231</v>
      </c>
      <c r="J145" s="117" t="s">
        <v>232</v>
      </c>
      <c r="K145" s="333" t="s">
        <v>138</v>
      </c>
      <c r="L145" s="385" t="s">
        <v>281</v>
      </c>
      <c r="M145" s="397" t="s">
        <v>234</v>
      </c>
    </row>
    <row r="146" spans="1:14">
      <c r="A146" s="492"/>
      <c r="B146" s="329" t="s">
        <v>16</v>
      </c>
      <c r="C146" s="20" t="s">
        <v>16</v>
      </c>
      <c r="D146" s="371" t="s">
        <v>16</v>
      </c>
      <c r="E146" s="372" t="s">
        <v>1</v>
      </c>
      <c r="F146" s="329" t="s">
        <v>16</v>
      </c>
      <c r="G146" s="27" t="s">
        <v>16</v>
      </c>
      <c r="H146" s="6" t="s">
        <v>16</v>
      </c>
      <c r="I146" s="27" t="s">
        <v>16</v>
      </c>
      <c r="J146" s="6" t="s">
        <v>1</v>
      </c>
      <c r="K146" s="334" t="s">
        <v>16</v>
      </c>
      <c r="L146" s="16" t="s">
        <v>16</v>
      </c>
      <c r="M146" s="398" t="s">
        <v>1</v>
      </c>
    </row>
    <row r="147" spans="1:14" ht="15" customHeight="1">
      <c r="A147" s="108" t="s">
        <v>17</v>
      </c>
      <c r="B147" s="252">
        <f t="shared" ref="B147:C162" si="35">B119-B91</f>
        <v>536.94999999999993</v>
      </c>
      <c r="C147" s="452">
        <f t="shared" si="35"/>
        <v>537.06000000000006</v>
      </c>
      <c r="D147" s="452">
        <f>B147-C147</f>
        <v>-0.11000000000012733</v>
      </c>
      <c r="E147" s="500">
        <f>B147/C147</f>
        <v>0.99979518117156341</v>
      </c>
      <c r="F147" s="252">
        <f t="shared" ref="F147:G162" si="36">F119-F91</f>
        <v>556.19999999999993</v>
      </c>
      <c r="G147" s="253">
        <f t="shared" si="36"/>
        <v>555.58000000000004</v>
      </c>
      <c r="H147" s="498">
        <f>F147-G147</f>
        <v>0.61999999999989086</v>
      </c>
      <c r="I147" s="253">
        <f>B147-F147</f>
        <v>-19.25</v>
      </c>
      <c r="J147" s="289">
        <f>B147/F147</f>
        <v>0.96539014742898233</v>
      </c>
      <c r="K147" s="482">
        <f t="shared" ref="K147:K163" si="37">K119-K91</f>
        <v>528.70000000000005</v>
      </c>
      <c r="L147" s="463">
        <f>B147-K147</f>
        <v>8.2499999999998863</v>
      </c>
      <c r="M147" s="458">
        <f>B147/K147</f>
        <v>1.0156043124645355</v>
      </c>
      <c r="N147" s="99"/>
    </row>
    <row r="148" spans="1:14" ht="15" customHeight="1">
      <c r="A148" s="108" t="s">
        <v>18</v>
      </c>
      <c r="B148" s="257">
        <f t="shared" si="35"/>
        <v>183.70999999999998</v>
      </c>
      <c r="C148" s="401">
        <f t="shared" si="35"/>
        <v>183.70999999999998</v>
      </c>
      <c r="D148" s="401">
        <f t="shared" ref="D148:D169" si="38">B148-C148</f>
        <v>0</v>
      </c>
      <c r="E148" s="402">
        <f t="shared" ref="E148:E169" si="39">B148/C148</f>
        <v>1</v>
      </c>
      <c r="F148" s="257">
        <f t="shared" si="36"/>
        <v>182.94</v>
      </c>
      <c r="G148" s="258">
        <f t="shared" si="36"/>
        <v>182.74</v>
      </c>
      <c r="H148" s="254">
        <f t="shared" ref="H148:H169" si="40">F148-G148</f>
        <v>0.19999999999998863</v>
      </c>
      <c r="I148" s="258">
        <f t="shared" ref="I148:I169" si="41">B148-F148</f>
        <v>0.76999999999998181</v>
      </c>
      <c r="J148" s="271">
        <f t="shared" ref="J148:J169" si="42">B148/F148</f>
        <v>1.0042090302831528</v>
      </c>
      <c r="K148" s="483">
        <f t="shared" si="37"/>
        <v>177.23000000000002</v>
      </c>
      <c r="L148" s="424">
        <f t="shared" ref="L148:L169" si="43">B148-K148</f>
        <v>6.4799999999999613</v>
      </c>
      <c r="M148" s="429">
        <f t="shared" ref="M148:M169" si="44">B148/K148</f>
        <v>1.0365626586920949</v>
      </c>
      <c r="N148" s="99"/>
    </row>
    <row r="149" spans="1:14" ht="15" customHeight="1">
      <c r="A149" s="493" t="s">
        <v>19</v>
      </c>
      <c r="B149" s="410">
        <f t="shared" si="35"/>
        <v>353.25</v>
      </c>
      <c r="C149" s="412">
        <f t="shared" si="35"/>
        <v>353.36</v>
      </c>
      <c r="D149" s="412">
        <f t="shared" si="38"/>
        <v>-0.11000000000001364</v>
      </c>
      <c r="E149" s="413">
        <f t="shared" si="39"/>
        <v>0.9996887027394159</v>
      </c>
      <c r="F149" s="410">
        <f t="shared" si="36"/>
        <v>373.2600000000001</v>
      </c>
      <c r="G149" s="414">
        <f t="shared" si="36"/>
        <v>372.64</v>
      </c>
      <c r="H149" s="415">
        <f t="shared" si="40"/>
        <v>0.62000000000011823</v>
      </c>
      <c r="I149" s="414">
        <f t="shared" si="41"/>
        <v>-20.010000000000105</v>
      </c>
      <c r="J149" s="416">
        <f t="shared" si="42"/>
        <v>0.94639125542517255</v>
      </c>
      <c r="K149" s="484">
        <f t="shared" si="37"/>
        <v>310.48</v>
      </c>
      <c r="L149" s="426">
        <f t="shared" si="43"/>
        <v>42.769999999999982</v>
      </c>
      <c r="M149" s="430">
        <f t="shared" si="44"/>
        <v>1.1377544447307395</v>
      </c>
      <c r="N149" s="99"/>
    </row>
    <row r="150" spans="1:14" ht="15" customHeight="1">
      <c r="A150" s="108" t="s">
        <v>20</v>
      </c>
      <c r="B150" s="257">
        <f t="shared" si="35"/>
        <v>32.25</v>
      </c>
      <c r="C150" s="401">
        <f t="shared" si="35"/>
        <v>32.260000000000005</v>
      </c>
      <c r="D150" s="401">
        <f t="shared" si="38"/>
        <v>-1.0000000000005116E-2</v>
      </c>
      <c r="E150" s="402">
        <f t="shared" si="39"/>
        <v>0.99969001859888396</v>
      </c>
      <c r="F150" s="257">
        <f t="shared" si="36"/>
        <v>32.150000000000006</v>
      </c>
      <c r="G150" s="258">
        <f t="shared" si="36"/>
        <v>32.160000000000011</v>
      </c>
      <c r="H150" s="254">
        <f t="shared" si="40"/>
        <v>-1.0000000000005116E-2</v>
      </c>
      <c r="I150" s="258">
        <f t="shared" si="41"/>
        <v>9.9999999999994316E-2</v>
      </c>
      <c r="J150" s="271">
        <f t="shared" si="42"/>
        <v>1.0031104199066871</v>
      </c>
      <c r="K150" s="483">
        <f t="shared" si="37"/>
        <v>29.299999999999997</v>
      </c>
      <c r="L150" s="424">
        <f t="shared" si="43"/>
        <v>2.9500000000000028</v>
      </c>
      <c r="M150" s="429">
        <f t="shared" si="44"/>
        <v>1.1006825938566553</v>
      </c>
      <c r="N150" s="98"/>
    </row>
    <row r="151" spans="1:14" s="3" customFormat="1" ht="15" customHeight="1">
      <c r="A151" s="28" t="s">
        <v>21</v>
      </c>
      <c r="B151" s="259">
        <f t="shared" si="35"/>
        <v>5.6599999999999984</v>
      </c>
      <c r="C151" s="404">
        <f t="shared" si="35"/>
        <v>5.6599999999999984</v>
      </c>
      <c r="D151" s="404">
        <f t="shared" si="38"/>
        <v>0</v>
      </c>
      <c r="E151" s="405">
        <f t="shared" si="39"/>
        <v>1</v>
      </c>
      <c r="F151" s="259">
        <f t="shared" si="36"/>
        <v>5.27</v>
      </c>
      <c r="G151" s="260">
        <f t="shared" si="36"/>
        <v>5.27</v>
      </c>
      <c r="H151" s="261">
        <f t="shared" si="40"/>
        <v>0</v>
      </c>
      <c r="I151" s="260">
        <f t="shared" si="41"/>
        <v>0.38999999999999879</v>
      </c>
      <c r="J151" s="273">
        <f t="shared" si="42"/>
        <v>1.0740037950664134</v>
      </c>
      <c r="K151" s="485">
        <f t="shared" si="37"/>
        <v>4.9600000000000009</v>
      </c>
      <c r="L151" s="427">
        <f t="shared" si="43"/>
        <v>0.69999999999999751</v>
      </c>
      <c r="M151" s="431">
        <f t="shared" si="44"/>
        <v>1.1411290322580641</v>
      </c>
    </row>
    <row r="152" spans="1:14" s="3" customFormat="1" ht="15" customHeight="1">
      <c r="A152" s="28" t="s">
        <v>22</v>
      </c>
      <c r="B152" s="259">
        <f t="shared" si="35"/>
        <v>1.8699999999999997</v>
      </c>
      <c r="C152" s="404">
        <f t="shared" si="35"/>
        <v>1.87</v>
      </c>
      <c r="D152" s="404">
        <f t="shared" si="38"/>
        <v>0</v>
      </c>
      <c r="E152" s="405">
        <f t="shared" si="39"/>
        <v>0.99999999999999978</v>
      </c>
      <c r="F152" s="259">
        <f t="shared" si="36"/>
        <v>1.87</v>
      </c>
      <c r="G152" s="260">
        <f t="shared" si="36"/>
        <v>1.87</v>
      </c>
      <c r="H152" s="261">
        <f t="shared" si="40"/>
        <v>0</v>
      </c>
      <c r="I152" s="260">
        <f t="shared" si="41"/>
        <v>0</v>
      </c>
      <c r="J152" s="273">
        <f t="shared" si="42"/>
        <v>0.99999999999999978</v>
      </c>
      <c r="K152" s="485">
        <f t="shared" si="37"/>
        <v>1.6799999999999997</v>
      </c>
      <c r="L152" s="427">
        <f t="shared" si="43"/>
        <v>0.18999999999999995</v>
      </c>
      <c r="M152" s="431">
        <f t="shared" si="44"/>
        <v>1.1130952380952381</v>
      </c>
    </row>
    <row r="153" spans="1:14" s="3" customFormat="1" ht="15" customHeight="1">
      <c r="A153" s="28" t="s">
        <v>25</v>
      </c>
      <c r="B153" s="259">
        <f t="shared" si="35"/>
        <v>10.450000000000003</v>
      </c>
      <c r="C153" s="404">
        <f t="shared" si="35"/>
        <v>10.450000000000003</v>
      </c>
      <c r="D153" s="404">
        <f t="shared" si="38"/>
        <v>0</v>
      </c>
      <c r="E153" s="405">
        <f t="shared" si="39"/>
        <v>1</v>
      </c>
      <c r="F153" s="259">
        <f t="shared" si="36"/>
        <v>10.579999999999998</v>
      </c>
      <c r="G153" s="260">
        <f t="shared" si="36"/>
        <v>10.560000000000002</v>
      </c>
      <c r="H153" s="261">
        <f t="shared" si="40"/>
        <v>1.9999999999996021E-2</v>
      </c>
      <c r="I153" s="260">
        <f t="shared" si="41"/>
        <v>-0.12999999999999545</v>
      </c>
      <c r="J153" s="273">
        <f t="shared" si="42"/>
        <v>0.98771266540642766</v>
      </c>
      <c r="K153" s="485">
        <f t="shared" si="37"/>
        <v>9.3500000000000014</v>
      </c>
      <c r="L153" s="427">
        <f t="shared" si="43"/>
        <v>1.1000000000000014</v>
      </c>
      <c r="M153" s="431">
        <f t="shared" si="44"/>
        <v>1.1176470588235294</v>
      </c>
    </row>
    <row r="154" spans="1:14" s="3" customFormat="1" ht="15" customHeight="1">
      <c r="A154" s="494" t="s">
        <v>23</v>
      </c>
      <c r="B154" s="264">
        <f t="shared" si="35"/>
        <v>7.76</v>
      </c>
      <c r="C154" s="407">
        <f t="shared" si="35"/>
        <v>7.76</v>
      </c>
      <c r="D154" s="407">
        <f t="shared" si="38"/>
        <v>0</v>
      </c>
      <c r="E154" s="408">
        <f t="shared" si="39"/>
        <v>1</v>
      </c>
      <c r="F154" s="264">
        <f t="shared" si="36"/>
        <v>7.8499999999999979</v>
      </c>
      <c r="G154" s="265">
        <f t="shared" si="36"/>
        <v>7.85</v>
      </c>
      <c r="H154" s="266">
        <f t="shared" si="40"/>
        <v>0</v>
      </c>
      <c r="I154" s="265">
        <f t="shared" si="41"/>
        <v>-8.9999999999998082E-2</v>
      </c>
      <c r="J154" s="267">
        <f t="shared" si="42"/>
        <v>0.98853503184713398</v>
      </c>
      <c r="K154" s="486">
        <f t="shared" si="37"/>
        <v>7.4399999999999995</v>
      </c>
      <c r="L154" s="428">
        <f t="shared" si="43"/>
        <v>0.32000000000000028</v>
      </c>
      <c r="M154" s="432">
        <f t="shared" si="44"/>
        <v>1.043010752688172</v>
      </c>
    </row>
    <row r="155" spans="1:14" ht="15" customHeight="1">
      <c r="A155" s="108" t="s">
        <v>24</v>
      </c>
      <c r="B155" s="257">
        <f t="shared" si="35"/>
        <v>82.419999999999959</v>
      </c>
      <c r="C155" s="401">
        <f t="shared" si="35"/>
        <v>82.32</v>
      </c>
      <c r="D155" s="401">
        <f t="shared" si="38"/>
        <v>9.9999999999965894E-2</v>
      </c>
      <c r="E155" s="402">
        <f t="shared" si="39"/>
        <v>1.0012147716229345</v>
      </c>
      <c r="F155" s="257">
        <f t="shared" si="36"/>
        <v>82.20999999999998</v>
      </c>
      <c r="G155" s="258">
        <f t="shared" si="36"/>
        <v>82.12</v>
      </c>
      <c r="H155" s="254">
        <f t="shared" si="40"/>
        <v>8.9999999999974989E-2</v>
      </c>
      <c r="I155" s="258">
        <f t="shared" si="41"/>
        <v>0.20999999999997954</v>
      </c>
      <c r="J155" s="271">
        <f t="shared" si="42"/>
        <v>1.0025544337671815</v>
      </c>
      <c r="K155" s="483">
        <f t="shared" si="37"/>
        <v>81.730000000000018</v>
      </c>
      <c r="L155" s="424">
        <f t="shared" si="43"/>
        <v>0.68999999999994088</v>
      </c>
      <c r="M155" s="429">
        <f t="shared" si="44"/>
        <v>1.008442432399363</v>
      </c>
      <c r="N155" s="98"/>
    </row>
    <row r="156" spans="1:14" s="3" customFormat="1" ht="15" customHeight="1">
      <c r="A156" s="477" t="s">
        <v>55</v>
      </c>
      <c r="B156" s="259">
        <f t="shared" si="35"/>
        <v>40.61999999999999</v>
      </c>
      <c r="C156" s="404">
        <f t="shared" si="35"/>
        <v>40.519999999999996</v>
      </c>
      <c r="D156" s="404">
        <f t="shared" si="38"/>
        <v>9.9999999999994316E-2</v>
      </c>
      <c r="E156" s="405">
        <f t="shared" si="39"/>
        <v>1.002467917077986</v>
      </c>
      <c r="F156" s="259">
        <f t="shared" si="36"/>
        <v>40.620000000000005</v>
      </c>
      <c r="G156" s="260">
        <f t="shared" si="36"/>
        <v>40.52000000000001</v>
      </c>
      <c r="H156" s="261">
        <f t="shared" si="40"/>
        <v>9.9999999999994316E-2</v>
      </c>
      <c r="I156" s="260">
        <f t="shared" si="41"/>
        <v>0</v>
      </c>
      <c r="J156" s="273">
        <f t="shared" si="42"/>
        <v>0.99999999999999967</v>
      </c>
      <c r="K156" s="485">
        <f t="shared" si="37"/>
        <v>40.17</v>
      </c>
      <c r="L156" s="427">
        <f t="shared" si="43"/>
        <v>0.44999999999998863</v>
      </c>
      <c r="M156" s="431">
        <f t="shared" si="44"/>
        <v>1.0112023898431663</v>
      </c>
    </row>
    <row r="157" spans="1:14" s="3" customFormat="1" ht="15" customHeight="1">
      <c r="A157" s="477" t="s">
        <v>36</v>
      </c>
      <c r="B157" s="259">
        <f t="shared" si="35"/>
        <v>3.9899999999999984</v>
      </c>
      <c r="C157" s="404">
        <f t="shared" si="35"/>
        <v>3.9899999999999984</v>
      </c>
      <c r="D157" s="404">
        <f t="shared" si="38"/>
        <v>0</v>
      </c>
      <c r="E157" s="405">
        <f t="shared" si="39"/>
        <v>1</v>
      </c>
      <c r="F157" s="259">
        <f t="shared" si="36"/>
        <v>4</v>
      </c>
      <c r="G157" s="260">
        <f t="shared" si="36"/>
        <v>4</v>
      </c>
      <c r="H157" s="261">
        <f t="shared" si="40"/>
        <v>0</v>
      </c>
      <c r="I157" s="260">
        <f t="shared" si="41"/>
        <v>-1.0000000000001563E-2</v>
      </c>
      <c r="J157" s="273">
        <f t="shared" si="42"/>
        <v>0.99749999999999961</v>
      </c>
      <c r="K157" s="485">
        <f t="shared" si="37"/>
        <v>3.9700000000000024</v>
      </c>
      <c r="L157" s="427">
        <f t="shared" si="43"/>
        <v>1.9999999999996021E-2</v>
      </c>
      <c r="M157" s="431">
        <f t="shared" si="44"/>
        <v>1.0050377833753139</v>
      </c>
    </row>
    <row r="158" spans="1:14" s="3" customFormat="1" ht="15" customHeight="1">
      <c r="A158" s="28" t="s">
        <v>37</v>
      </c>
      <c r="B158" s="259">
        <f t="shared" si="35"/>
        <v>18.97</v>
      </c>
      <c r="C158" s="404">
        <f t="shared" si="35"/>
        <v>18.97</v>
      </c>
      <c r="D158" s="404">
        <f t="shared" si="38"/>
        <v>0</v>
      </c>
      <c r="E158" s="405">
        <f t="shared" si="39"/>
        <v>1</v>
      </c>
      <c r="F158" s="259">
        <f t="shared" si="36"/>
        <v>18.899999999999999</v>
      </c>
      <c r="G158" s="260">
        <f t="shared" si="36"/>
        <v>18.899999999999999</v>
      </c>
      <c r="H158" s="261">
        <f t="shared" si="40"/>
        <v>0</v>
      </c>
      <c r="I158" s="260">
        <f t="shared" si="41"/>
        <v>7.0000000000000284E-2</v>
      </c>
      <c r="J158" s="273">
        <f t="shared" si="42"/>
        <v>1.0037037037037038</v>
      </c>
      <c r="K158" s="485">
        <f t="shared" si="37"/>
        <v>18</v>
      </c>
      <c r="L158" s="427">
        <f t="shared" si="43"/>
        <v>0.96999999999999886</v>
      </c>
      <c r="M158" s="431">
        <f t="shared" si="44"/>
        <v>1.0538888888888889</v>
      </c>
    </row>
    <row r="159" spans="1:14" s="3" customFormat="1" ht="15" customHeight="1">
      <c r="A159" s="28" t="s">
        <v>38</v>
      </c>
      <c r="B159" s="259">
        <f t="shared" si="35"/>
        <v>8</v>
      </c>
      <c r="C159" s="404">
        <f t="shared" si="35"/>
        <v>8</v>
      </c>
      <c r="D159" s="404">
        <f t="shared" si="38"/>
        <v>0</v>
      </c>
      <c r="E159" s="405">
        <f t="shared" si="39"/>
        <v>1</v>
      </c>
      <c r="F159" s="259">
        <f t="shared" si="36"/>
        <v>7.8400000000000034</v>
      </c>
      <c r="G159" s="260">
        <f t="shared" si="36"/>
        <v>7.8299999999999983</v>
      </c>
      <c r="H159" s="261">
        <f t="shared" si="40"/>
        <v>1.0000000000005116E-2</v>
      </c>
      <c r="I159" s="260">
        <f t="shared" si="41"/>
        <v>0.15999999999999659</v>
      </c>
      <c r="J159" s="273">
        <f t="shared" si="42"/>
        <v>1.0204081632653057</v>
      </c>
      <c r="K159" s="485">
        <f t="shared" si="37"/>
        <v>8.3500000000000014</v>
      </c>
      <c r="L159" s="427">
        <f t="shared" si="43"/>
        <v>-0.35000000000000142</v>
      </c>
      <c r="M159" s="431">
        <f t="shared" si="44"/>
        <v>0.95808383233532923</v>
      </c>
    </row>
    <row r="160" spans="1:14" s="3" customFormat="1" ht="15" customHeight="1">
      <c r="A160" s="28" t="s">
        <v>39</v>
      </c>
      <c r="B160" s="259">
        <f t="shared" si="35"/>
        <v>0.55999999999999872</v>
      </c>
      <c r="C160" s="404">
        <f t="shared" si="35"/>
        <v>0.55999999999999872</v>
      </c>
      <c r="D160" s="404">
        <f t="shared" si="38"/>
        <v>0</v>
      </c>
      <c r="E160" s="405">
        <f t="shared" si="39"/>
        <v>1</v>
      </c>
      <c r="F160" s="259">
        <f t="shared" si="36"/>
        <v>0.50999999999999979</v>
      </c>
      <c r="G160" s="260">
        <f t="shared" si="36"/>
        <v>0.50999999999999979</v>
      </c>
      <c r="H160" s="261">
        <f t="shared" si="40"/>
        <v>0</v>
      </c>
      <c r="I160" s="260">
        <f t="shared" si="41"/>
        <v>4.9999999999998934E-2</v>
      </c>
      <c r="J160" s="273">
        <f t="shared" si="42"/>
        <v>1.0980392156862724</v>
      </c>
      <c r="K160" s="485">
        <f t="shared" si="37"/>
        <v>0.50999999999999979</v>
      </c>
      <c r="L160" s="427">
        <f t="shared" si="43"/>
        <v>4.9999999999998934E-2</v>
      </c>
      <c r="M160" s="431">
        <f t="shared" si="44"/>
        <v>1.0980392156862724</v>
      </c>
    </row>
    <row r="161" spans="1:14" s="94" customFormat="1" ht="15" customHeight="1">
      <c r="A161" s="28" t="s">
        <v>30</v>
      </c>
      <c r="B161" s="259">
        <f t="shared" si="35"/>
        <v>7.6000000000000014</v>
      </c>
      <c r="C161" s="404">
        <f t="shared" si="35"/>
        <v>7.6000000000000014</v>
      </c>
      <c r="D161" s="404">
        <f t="shared" si="38"/>
        <v>0</v>
      </c>
      <c r="E161" s="405">
        <f t="shared" si="39"/>
        <v>1</v>
      </c>
      <c r="F161" s="259">
        <f t="shared" si="36"/>
        <v>7.8100000000000023</v>
      </c>
      <c r="G161" s="260">
        <f t="shared" si="36"/>
        <v>7.7999999999999972</v>
      </c>
      <c r="H161" s="261">
        <f t="shared" si="40"/>
        <v>1.0000000000005116E-2</v>
      </c>
      <c r="I161" s="260">
        <f t="shared" si="41"/>
        <v>-0.21000000000000085</v>
      </c>
      <c r="J161" s="273">
        <f t="shared" si="42"/>
        <v>0.97311139564660676</v>
      </c>
      <c r="K161" s="485">
        <f t="shared" si="37"/>
        <v>8.009999999999998</v>
      </c>
      <c r="L161" s="427">
        <f t="shared" si="43"/>
        <v>-0.40999999999999659</v>
      </c>
      <c r="M161" s="431">
        <f t="shared" si="44"/>
        <v>0.94881398252184812</v>
      </c>
    </row>
    <row r="162" spans="1:14" s="94" customFormat="1" ht="15" customHeight="1">
      <c r="A162" s="494" t="s">
        <v>40</v>
      </c>
      <c r="B162" s="264">
        <f t="shared" si="35"/>
        <v>2.4699999999999998</v>
      </c>
      <c r="C162" s="407">
        <f t="shared" si="35"/>
        <v>2.4699999999999998</v>
      </c>
      <c r="D162" s="407">
        <f t="shared" si="38"/>
        <v>0</v>
      </c>
      <c r="E162" s="408">
        <f t="shared" si="39"/>
        <v>1</v>
      </c>
      <c r="F162" s="264">
        <f t="shared" si="36"/>
        <v>2.3499999999999996</v>
      </c>
      <c r="G162" s="265">
        <f t="shared" si="36"/>
        <v>2.3499999999999996</v>
      </c>
      <c r="H162" s="266">
        <f t="shared" si="40"/>
        <v>0</v>
      </c>
      <c r="I162" s="265">
        <f t="shared" si="41"/>
        <v>0.12000000000000011</v>
      </c>
      <c r="J162" s="267">
        <f t="shared" si="42"/>
        <v>1.0510638297872341</v>
      </c>
      <c r="K162" s="486">
        <f t="shared" si="37"/>
        <v>2.4900000000000002</v>
      </c>
      <c r="L162" s="428">
        <f t="shared" si="43"/>
        <v>-2.0000000000000462E-2</v>
      </c>
      <c r="M162" s="432">
        <f t="shared" si="44"/>
        <v>0.99196787148594356</v>
      </c>
    </row>
    <row r="163" spans="1:14" ht="15" customHeight="1">
      <c r="A163" s="108" t="s">
        <v>26</v>
      </c>
      <c r="B163" s="257">
        <f>B135-B107</f>
        <v>82.53</v>
      </c>
      <c r="C163" s="401">
        <f>C135-C107</f>
        <v>82.529999999999973</v>
      </c>
      <c r="D163" s="401">
        <f t="shared" si="38"/>
        <v>0</v>
      </c>
      <c r="E163" s="402">
        <f t="shared" si="39"/>
        <v>1.0000000000000004</v>
      </c>
      <c r="F163" s="257">
        <f>F135-F107</f>
        <v>78.66</v>
      </c>
      <c r="G163" s="258">
        <f>G135-G107</f>
        <v>78.66</v>
      </c>
      <c r="H163" s="254">
        <f t="shared" si="40"/>
        <v>0</v>
      </c>
      <c r="I163" s="258">
        <f t="shared" si="41"/>
        <v>3.8700000000000045</v>
      </c>
      <c r="J163" s="271">
        <f t="shared" si="42"/>
        <v>1.0491990846681922</v>
      </c>
      <c r="K163" s="483">
        <f t="shared" si="37"/>
        <v>72.300000000000011</v>
      </c>
      <c r="L163" s="424">
        <f t="shared" si="43"/>
        <v>10.22999999999999</v>
      </c>
      <c r="M163" s="429">
        <f t="shared" si="44"/>
        <v>1.1414937759336099</v>
      </c>
      <c r="N163" s="98"/>
    </row>
    <row r="164" spans="1:14" s="626" customFormat="1" ht="15" customHeight="1">
      <c r="A164" s="679" t="s">
        <v>102</v>
      </c>
      <c r="B164" s="666">
        <f>B147-B163</f>
        <v>454.41999999999996</v>
      </c>
      <c r="C164" s="667">
        <f>C147-C163</f>
        <v>454.53000000000009</v>
      </c>
      <c r="D164" s="668">
        <f t="shared" si="38"/>
        <v>-0.11000000000012733</v>
      </c>
      <c r="E164" s="653">
        <f t="shared" si="39"/>
        <v>0.99975799177171998</v>
      </c>
      <c r="F164" s="669">
        <f>F147-F163</f>
        <v>477.53999999999996</v>
      </c>
      <c r="G164" s="670">
        <f>G147-G163</f>
        <v>476.92000000000007</v>
      </c>
      <c r="H164" s="671">
        <f t="shared" si="40"/>
        <v>0.61999999999989086</v>
      </c>
      <c r="I164" s="670">
        <f t="shared" si="41"/>
        <v>-23.120000000000005</v>
      </c>
      <c r="J164" s="655">
        <f t="shared" si="42"/>
        <v>0.95158520752188303</v>
      </c>
      <c r="K164" s="680">
        <f>K147-K163</f>
        <v>456.40000000000003</v>
      </c>
      <c r="L164" s="672">
        <f t="shared" si="43"/>
        <v>-1.980000000000075</v>
      </c>
      <c r="M164" s="657">
        <f t="shared" si="44"/>
        <v>0.99566170026292711</v>
      </c>
    </row>
    <row r="165" spans="1:14" s="650" customFormat="1" ht="15" customHeight="1">
      <c r="A165" s="627" t="s">
        <v>103</v>
      </c>
      <c r="B165" s="571">
        <f>B163/B147</f>
        <v>0.15370146196107648</v>
      </c>
      <c r="C165" s="594">
        <f>C163/C147</f>
        <v>0.15366998100770857</v>
      </c>
      <c r="D165" s="572">
        <f t="shared" si="38"/>
        <v>3.148095336791279E-5</v>
      </c>
      <c r="E165" s="572">
        <f t="shared" si="39"/>
        <v>1.0002048607877836</v>
      </c>
      <c r="F165" s="588">
        <f>F163/F147</f>
        <v>0.14142394822006474</v>
      </c>
      <c r="G165" s="573">
        <f>G163/G147</f>
        <v>0.14158177040210229</v>
      </c>
      <c r="H165" s="574">
        <f t="shared" si="40"/>
        <v>-1.578221820375536E-4</v>
      </c>
      <c r="I165" s="573">
        <f t="shared" si="41"/>
        <v>1.2277513741011742E-2</v>
      </c>
      <c r="J165" s="574">
        <f t="shared" si="42"/>
        <v>1.0868135410977717</v>
      </c>
      <c r="K165" s="596">
        <f>K163/K147</f>
        <v>0.13675052014374883</v>
      </c>
      <c r="L165" s="576">
        <f t="shared" si="43"/>
        <v>1.6950941817327647E-2</v>
      </c>
      <c r="M165" s="577">
        <f t="shared" si="44"/>
        <v>1.1239552273695868</v>
      </c>
    </row>
    <row r="166" spans="1:14" s="98" customFormat="1" ht="15" customHeight="1">
      <c r="A166" s="108" t="s">
        <v>32</v>
      </c>
      <c r="B166" s="257">
        <f t="shared" ref="B166:C168" si="45">B138-B110</f>
        <v>15.14</v>
      </c>
      <c r="C166" s="401">
        <f t="shared" si="45"/>
        <v>15.240000000000002</v>
      </c>
      <c r="D166" s="401">
        <f t="shared" si="38"/>
        <v>-0.10000000000000142</v>
      </c>
      <c r="E166" s="402">
        <f t="shared" si="39"/>
        <v>0.99343832020997369</v>
      </c>
      <c r="F166" s="257">
        <f t="shared" ref="F166:G168" si="46">F138-F110</f>
        <v>15.36</v>
      </c>
      <c r="G166" s="258">
        <f t="shared" si="46"/>
        <v>15.380000000000003</v>
      </c>
      <c r="H166" s="254">
        <f t="shared" si="40"/>
        <v>-2.0000000000003126E-2</v>
      </c>
      <c r="I166" s="258">
        <f t="shared" si="41"/>
        <v>-0.21999999999999886</v>
      </c>
      <c r="J166" s="271">
        <f t="shared" si="42"/>
        <v>0.98567708333333337</v>
      </c>
      <c r="K166" s="483">
        <f>K138-K110</f>
        <v>15.170000000000002</v>
      </c>
      <c r="L166" s="424">
        <f t="shared" si="43"/>
        <v>-3.0000000000001137E-2</v>
      </c>
      <c r="M166" s="429">
        <f t="shared" si="44"/>
        <v>0.99802241265655889</v>
      </c>
    </row>
    <row r="167" spans="1:14" s="3" customFormat="1" ht="15" customHeight="1">
      <c r="A167" s="28" t="s">
        <v>33</v>
      </c>
      <c r="B167" s="259">
        <f t="shared" si="45"/>
        <v>9.6500000000000021</v>
      </c>
      <c r="C167" s="404">
        <f t="shared" si="45"/>
        <v>9.6499999999999986</v>
      </c>
      <c r="D167" s="404">
        <f t="shared" si="38"/>
        <v>0</v>
      </c>
      <c r="E167" s="405">
        <f t="shared" si="39"/>
        <v>1.0000000000000004</v>
      </c>
      <c r="F167" s="259">
        <f t="shared" si="46"/>
        <v>9.6500000000000021</v>
      </c>
      <c r="G167" s="260">
        <f t="shared" si="46"/>
        <v>9.6499999999999986</v>
      </c>
      <c r="H167" s="261">
        <f t="shared" si="40"/>
        <v>0</v>
      </c>
      <c r="I167" s="260">
        <f t="shared" si="41"/>
        <v>0</v>
      </c>
      <c r="J167" s="273">
        <f t="shared" si="42"/>
        <v>1</v>
      </c>
      <c r="K167" s="485">
        <f>K139-K111</f>
        <v>9.3999999999999986</v>
      </c>
      <c r="L167" s="427">
        <f t="shared" si="43"/>
        <v>0.25000000000000355</v>
      </c>
      <c r="M167" s="431">
        <f t="shared" si="44"/>
        <v>1.0265957446808514</v>
      </c>
    </row>
    <row r="168" spans="1:14" s="94" customFormat="1" ht="15" customHeight="1">
      <c r="A168" s="28" t="s">
        <v>35</v>
      </c>
      <c r="B168" s="259">
        <f t="shared" si="45"/>
        <v>3.2699999999999996</v>
      </c>
      <c r="C168" s="404">
        <f t="shared" si="45"/>
        <v>3.3699999999999992</v>
      </c>
      <c r="D168" s="404">
        <f t="shared" si="38"/>
        <v>-9.9999999999999645E-2</v>
      </c>
      <c r="E168" s="405">
        <f t="shared" si="39"/>
        <v>0.97032640949554905</v>
      </c>
      <c r="F168" s="259">
        <f t="shared" si="46"/>
        <v>3.4599999999999991</v>
      </c>
      <c r="G168" s="260">
        <f t="shared" si="46"/>
        <v>3.4599999999999991</v>
      </c>
      <c r="H168" s="261">
        <f t="shared" si="40"/>
        <v>0</v>
      </c>
      <c r="I168" s="260">
        <f t="shared" si="41"/>
        <v>-0.1899999999999995</v>
      </c>
      <c r="J168" s="273">
        <f t="shared" si="42"/>
        <v>0.9450867052023123</v>
      </c>
      <c r="K168" s="485">
        <f>K140-K112</f>
        <v>3.629999999999999</v>
      </c>
      <c r="L168" s="427">
        <f t="shared" si="43"/>
        <v>-0.35999999999999943</v>
      </c>
      <c r="M168" s="431">
        <f t="shared" si="44"/>
        <v>0.90082644628099184</v>
      </c>
    </row>
    <row r="169" spans="1:14" s="621" customFormat="1" ht="15" customHeight="1">
      <c r="A169" s="658" t="s">
        <v>98</v>
      </c>
      <c r="B169" s="673">
        <f>B166-B167-B168</f>
        <v>2.2199999999999989</v>
      </c>
      <c r="C169" s="674">
        <f>C141-C113</f>
        <v>2.2200000000000042</v>
      </c>
      <c r="D169" s="675">
        <f t="shared" si="38"/>
        <v>-5.3290705182007514E-15</v>
      </c>
      <c r="E169" s="660">
        <f t="shared" si="39"/>
        <v>0.99999999999999756</v>
      </c>
      <c r="F169" s="673">
        <f>F166-F167-F168</f>
        <v>2.2499999999999982</v>
      </c>
      <c r="G169" s="676">
        <f>G141-G113</f>
        <v>2.5399999999999991</v>
      </c>
      <c r="H169" s="677">
        <f t="shared" si="40"/>
        <v>-0.29000000000000092</v>
      </c>
      <c r="I169" s="676">
        <f t="shared" si="41"/>
        <v>-2.9999999999999361E-2</v>
      </c>
      <c r="J169" s="662">
        <f t="shared" si="42"/>
        <v>0.98666666666666691</v>
      </c>
      <c r="K169" s="673">
        <f>K166-K167-K168</f>
        <v>2.1400000000000041</v>
      </c>
      <c r="L169" s="678">
        <f t="shared" si="43"/>
        <v>7.9999999999994742E-2</v>
      </c>
      <c r="M169" s="665">
        <f t="shared" si="44"/>
        <v>1.037383177570091</v>
      </c>
    </row>
    <row r="170" spans="1:14">
      <c r="J170"/>
    </row>
    <row r="171" spans="1:14" ht="15.6">
      <c r="A171" s="489" t="s">
        <v>282</v>
      </c>
      <c r="J171"/>
    </row>
    <row r="172" spans="1:14">
      <c r="A172" s="490"/>
      <c r="B172" s="21"/>
      <c r="C172" s="21"/>
      <c r="D172" s="21"/>
      <c r="E172" s="21"/>
      <c r="F172" s="21"/>
      <c r="G172" s="21"/>
      <c r="H172" s="21"/>
      <c r="I172" s="21"/>
      <c r="J172" s="21"/>
      <c r="K172" s="124"/>
      <c r="L172" s="21"/>
      <c r="M172" s="21"/>
    </row>
    <row r="173" spans="1:14" s="189" customFormat="1" ht="58.2" customHeight="1">
      <c r="A173" s="491" t="s">
        <v>45</v>
      </c>
      <c r="B173" s="328" t="s">
        <v>459</v>
      </c>
      <c r="C173" s="368" t="s">
        <v>481</v>
      </c>
      <c r="D173" s="369" t="s">
        <v>482</v>
      </c>
      <c r="E173" s="370" t="s">
        <v>483</v>
      </c>
      <c r="F173" s="328" t="s">
        <v>460</v>
      </c>
      <c r="G173" s="116" t="s">
        <v>484</v>
      </c>
      <c r="H173" s="250" t="s">
        <v>485</v>
      </c>
      <c r="I173" s="365" t="s">
        <v>283</v>
      </c>
      <c r="J173" s="117" t="s">
        <v>284</v>
      </c>
      <c r="K173" s="333" t="s">
        <v>139</v>
      </c>
      <c r="L173" s="385" t="s">
        <v>285</v>
      </c>
      <c r="M173" s="397" t="s">
        <v>286</v>
      </c>
    </row>
    <row r="174" spans="1:14">
      <c r="A174" s="492"/>
      <c r="B174" s="329" t="s">
        <v>16</v>
      </c>
      <c r="C174" s="20" t="s">
        <v>16</v>
      </c>
      <c r="D174" s="371" t="s">
        <v>16</v>
      </c>
      <c r="E174" s="372" t="s">
        <v>1</v>
      </c>
      <c r="F174" s="329" t="s">
        <v>16</v>
      </c>
      <c r="G174" s="27" t="s">
        <v>16</v>
      </c>
      <c r="H174" s="6" t="s">
        <v>16</v>
      </c>
      <c r="I174" s="27" t="s">
        <v>16</v>
      </c>
      <c r="J174" s="6" t="s">
        <v>1</v>
      </c>
      <c r="K174" s="334" t="s">
        <v>16</v>
      </c>
      <c r="L174" s="16" t="s">
        <v>16</v>
      </c>
      <c r="M174" s="398" t="s">
        <v>1</v>
      </c>
    </row>
    <row r="175" spans="1:14" ht="15" customHeight="1">
      <c r="A175" s="108" t="s">
        <v>17</v>
      </c>
      <c r="B175" s="104">
        <v>232.24</v>
      </c>
      <c r="C175" s="698">
        <v>231.78</v>
      </c>
      <c r="D175" s="453">
        <f>B175-C175</f>
        <v>0.46000000000000796</v>
      </c>
      <c r="E175" s="454">
        <f>B175/C175</f>
        <v>1.0019846406074726</v>
      </c>
      <c r="F175" s="104">
        <v>262.39999999999998</v>
      </c>
      <c r="G175" s="246">
        <v>261.62</v>
      </c>
      <c r="H175" s="281">
        <f>F175-G175</f>
        <v>0.77999999999997272</v>
      </c>
      <c r="I175" s="246">
        <f>B175-F175</f>
        <v>-30.159999999999968</v>
      </c>
      <c r="J175" s="282">
        <f>B175/F175</f>
        <v>0.88506097560975616</v>
      </c>
      <c r="K175" s="278">
        <v>252.41</v>
      </c>
      <c r="L175" s="390">
        <f t="shared" ref="L175:L197" si="47">B175-K175</f>
        <v>-20.169999999999987</v>
      </c>
      <c r="M175" s="391">
        <f t="shared" ref="M175:M197" si="48">B175/K175</f>
        <v>0.92009032922625889</v>
      </c>
      <c r="N175" s="99"/>
    </row>
    <row r="176" spans="1:14" ht="15" customHeight="1">
      <c r="A176" s="108" t="s">
        <v>18</v>
      </c>
      <c r="B176" s="109">
        <v>64.23</v>
      </c>
      <c r="C176" s="700">
        <v>65.45</v>
      </c>
      <c r="D176" s="374">
        <f t="shared" ref="D176:D197" si="49">B176-C176</f>
        <v>-1.2199999999999989</v>
      </c>
      <c r="E176" s="375">
        <f t="shared" ref="E176:E197" si="50">B176/C176</f>
        <v>0.98135981665393435</v>
      </c>
      <c r="F176" s="109">
        <v>62.21</v>
      </c>
      <c r="G176" s="247">
        <v>62.21</v>
      </c>
      <c r="H176" s="251">
        <f t="shared" ref="H176:H197" si="51">F176-G176</f>
        <v>0</v>
      </c>
      <c r="I176" s="247">
        <f t="shared" ref="I176:I197" si="52">B176-F176</f>
        <v>2.0200000000000031</v>
      </c>
      <c r="J176" s="279">
        <f t="shared" ref="J176:J197" si="53">B176/F176</f>
        <v>1.0324706638804051</v>
      </c>
      <c r="K176" s="280">
        <v>48.11</v>
      </c>
      <c r="L176" s="390">
        <f t="shared" si="47"/>
        <v>16.120000000000005</v>
      </c>
      <c r="M176" s="391">
        <f t="shared" si="48"/>
        <v>1.3350654749532322</v>
      </c>
      <c r="N176" s="99"/>
    </row>
    <row r="177" spans="1:14" ht="15" customHeight="1">
      <c r="A177" s="493" t="s">
        <v>19</v>
      </c>
      <c r="B177" s="360">
        <v>168.01</v>
      </c>
      <c r="C177" s="702">
        <v>166.33</v>
      </c>
      <c r="D177" s="377">
        <f t="shared" si="49"/>
        <v>1.6799999999999784</v>
      </c>
      <c r="E177" s="378">
        <f t="shared" si="50"/>
        <v>1.0101004028136835</v>
      </c>
      <c r="F177" s="360">
        <v>200.19</v>
      </c>
      <c r="G177" s="361">
        <v>199.41</v>
      </c>
      <c r="H177" s="362">
        <f t="shared" si="51"/>
        <v>0.78000000000000114</v>
      </c>
      <c r="I177" s="361">
        <f t="shared" si="52"/>
        <v>-32.180000000000007</v>
      </c>
      <c r="J177" s="363">
        <f t="shared" si="53"/>
        <v>0.83925270992557066</v>
      </c>
      <c r="K177" s="487">
        <v>204.3</v>
      </c>
      <c r="L177" s="392">
        <f t="shared" si="47"/>
        <v>-36.29000000000002</v>
      </c>
      <c r="M177" s="393">
        <f t="shared" si="48"/>
        <v>0.82236906510034258</v>
      </c>
      <c r="N177" s="99"/>
    </row>
    <row r="178" spans="1:14" ht="15" customHeight="1">
      <c r="A178" s="108" t="s">
        <v>20</v>
      </c>
      <c r="B178" s="109">
        <v>24.75</v>
      </c>
      <c r="C178" s="700">
        <v>24.03</v>
      </c>
      <c r="D178" s="374">
        <f t="shared" si="49"/>
        <v>0.71999999999999886</v>
      </c>
      <c r="E178" s="375">
        <f t="shared" si="50"/>
        <v>1.0299625468164793</v>
      </c>
      <c r="F178" s="109">
        <v>27.1</v>
      </c>
      <c r="G178" s="247">
        <v>26.86</v>
      </c>
      <c r="H178" s="251">
        <f t="shared" si="51"/>
        <v>0.24000000000000199</v>
      </c>
      <c r="I178" s="247">
        <f t="shared" si="52"/>
        <v>-2.3500000000000014</v>
      </c>
      <c r="J178" s="279">
        <f t="shared" si="53"/>
        <v>0.91328413284132837</v>
      </c>
      <c r="K178" s="280">
        <v>17.63</v>
      </c>
      <c r="L178" s="390">
        <f t="shared" si="47"/>
        <v>7.120000000000001</v>
      </c>
      <c r="M178" s="391">
        <f t="shared" si="48"/>
        <v>1.4038570618264323</v>
      </c>
      <c r="N178" s="98"/>
    </row>
    <row r="179" spans="1:14" ht="15" customHeight="1">
      <c r="A179" s="28" t="s">
        <v>21</v>
      </c>
      <c r="B179" s="95">
        <v>7.33</v>
      </c>
      <c r="C179" s="704">
        <v>7.34</v>
      </c>
      <c r="D179" s="380">
        <f t="shared" si="49"/>
        <v>-9.9999999999997868E-3</v>
      </c>
      <c r="E179" s="381">
        <f t="shared" si="50"/>
        <v>0.99863760217983655</v>
      </c>
      <c r="F179" s="95">
        <v>6.91</v>
      </c>
      <c r="G179" s="248">
        <v>6.92</v>
      </c>
      <c r="H179" s="192">
        <f t="shared" si="51"/>
        <v>-9.9999999999997868E-3</v>
      </c>
      <c r="I179" s="248">
        <f t="shared" si="52"/>
        <v>0.41999999999999993</v>
      </c>
      <c r="J179" s="284">
        <f t="shared" si="53"/>
        <v>1.060781476121563</v>
      </c>
      <c r="K179" s="283">
        <v>3.18</v>
      </c>
      <c r="L179" s="67">
        <f t="shared" si="47"/>
        <v>4.1500000000000004</v>
      </c>
      <c r="M179" s="394">
        <f t="shared" si="48"/>
        <v>2.3050314465408803</v>
      </c>
    </row>
    <row r="180" spans="1:14" ht="15" customHeight="1">
      <c r="A180" s="28" t="s">
        <v>22</v>
      </c>
      <c r="B180" s="95">
        <v>1.07</v>
      </c>
      <c r="C180" s="704">
        <v>1.02</v>
      </c>
      <c r="D180" s="380">
        <f t="shared" si="49"/>
        <v>5.0000000000000044E-2</v>
      </c>
      <c r="E180" s="381">
        <f t="shared" si="50"/>
        <v>1.0490196078431373</v>
      </c>
      <c r="F180" s="95">
        <v>2.0099999999999998</v>
      </c>
      <c r="G180" s="248">
        <v>2.0099999999999998</v>
      </c>
      <c r="H180" s="192">
        <f t="shared" si="51"/>
        <v>0</v>
      </c>
      <c r="I180" s="248">
        <f t="shared" si="52"/>
        <v>-0.93999999999999972</v>
      </c>
      <c r="J180" s="284">
        <f t="shared" si="53"/>
        <v>0.53233830845771157</v>
      </c>
      <c r="K180" s="283">
        <v>1.5</v>
      </c>
      <c r="L180" s="67">
        <f t="shared" si="47"/>
        <v>-0.42999999999999994</v>
      </c>
      <c r="M180" s="394">
        <f t="shared" si="48"/>
        <v>0.71333333333333337</v>
      </c>
    </row>
    <row r="181" spans="1:14" ht="15" customHeight="1">
      <c r="A181" s="28" t="s">
        <v>25</v>
      </c>
      <c r="B181" s="95">
        <v>9.77</v>
      </c>
      <c r="C181" s="704">
        <v>9.41</v>
      </c>
      <c r="D181" s="380">
        <f t="shared" si="49"/>
        <v>0.35999999999999943</v>
      </c>
      <c r="E181" s="381">
        <f t="shared" si="50"/>
        <v>1.0382571732199788</v>
      </c>
      <c r="F181" s="95">
        <v>10.039999999999999</v>
      </c>
      <c r="G181" s="248">
        <v>9.73</v>
      </c>
      <c r="H181" s="192">
        <f t="shared" si="51"/>
        <v>0.30999999999999872</v>
      </c>
      <c r="I181" s="248">
        <f t="shared" si="52"/>
        <v>-0.26999999999999957</v>
      </c>
      <c r="J181" s="284">
        <f t="shared" si="53"/>
        <v>0.97310756972111556</v>
      </c>
      <c r="K181" s="283">
        <v>7.01</v>
      </c>
      <c r="L181" s="67">
        <f t="shared" si="47"/>
        <v>2.76</v>
      </c>
      <c r="M181" s="394">
        <f t="shared" si="48"/>
        <v>1.3937232524964336</v>
      </c>
    </row>
    <row r="182" spans="1:14" ht="15" customHeight="1">
      <c r="A182" s="494" t="s">
        <v>23</v>
      </c>
      <c r="B182" s="78">
        <v>4.18</v>
      </c>
      <c r="C182" s="706">
        <v>3.88</v>
      </c>
      <c r="D182" s="383">
        <f t="shared" si="49"/>
        <v>0.29999999999999982</v>
      </c>
      <c r="E182" s="384">
        <f t="shared" si="50"/>
        <v>1.0773195876288659</v>
      </c>
      <c r="F182" s="78">
        <v>4.91</v>
      </c>
      <c r="G182" s="249">
        <v>4.96</v>
      </c>
      <c r="H182" s="196">
        <f t="shared" si="51"/>
        <v>-4.9999999999999822E-2</v>
      </c>
      <c r="I182" s="249">
        <f t="shared" si="52"/>
        <v>-0.73000000000000043</v>
      </c>
      <c r="J182" s="288">
        <f t="shared" si="53"/>
        <v>0.85132382892057024</v>
      </c>
      <c r="K182" s="287">
        <v>4.6399999999999997</v>
      </c>
      <c r="L182" s="395">
        <f t="shared" si="47"/>
        <v>-0.45999999999999996</v>
      </c>
      <c r="M182" s="396">
        <f t="shared" si="48"/>
        <v>0.90086206896551724</v>
      </c>
    </row>
    <row r="183" spans="1:14" ht="15" customHeight="1">
      <c r="A183" s="108" t="s">
        <v>24</v>
      </c>
      <c r="B183" s="109">
        <v>41.18</v>
      </c>
      <c r="C183" s="700">
        <v>41.05</v>
      </c>
      <c r="D183" s="374">
        <f t="shared" si="49"/>
        <v>0.13000000000000256</v>
      </c>
      <c r="E183" s="375">
        <f t="shared" si="50"/>
        <v>1.0031668696711329</v>
      </c>
      <c r="F183" s="109">
        <v>45.36</v>
      </c>
      <c r="G183" s="247">
        <v>45.19</v>
      </c>
      <c r="H183" s="251">
        <f t="shared" si="51"/>
        <v>0.17000000000000171</v>
      </c>
      <c r="I183" s="247">
        <f t="shared" si="52"/>
        <v>-4.18</v>
      </c>
      <c r="J183" s="279">
        <f t="shared" si="53"/>
        <v>0.9078483245149912</v>
      </c>
      <c r="K183" s="280">
        <v>50.03</v>
      </c>
      <c r="L183" s="390">
        <f t="shared" si="47"/>
        <v>-8.8500000000000014</v>
      </c>
      <c r="M183" s="391">
        <f t="shared" si="48"/>
        <v>0.82310613631820906</v>
      </c>
      <c r="N183" s="98"/>
    </row>
    <row r="184" spans="1:14" ht="15" customHeight="1">
      <c r="A184" s="477" t="s">
        <v>55</v>
      </c>
      <c r="B184" s="95">
        <v>14.01</v>
      </c>
      <c r="C184" s="704">
        <v>13.59</v>
      </c>
      <c r="D184" s="380">
        <f t="shared" si="49"/>
        <v>0.41999999999999993</v>
      </c>
      <c r="E184" s="381">
        <f t="shared" si="50"/>
        <v>1.0309050772626931</v>
      </c>
      <c r="F184" s="95">
        <v>15.12</v>
      </c>
      <c r="G184" s="248">
        <v>14.66</v>
      </c>
      <c r="H184" s="192">
        <f t="shared" si="51"/>
        <v>0.45999999999999908</v>
      </c>
      <c r="I184" s="248">
        <f t="shared" si="52"/>
        <v>-1.1099999999999994</v>
      </c>
      <c r="J184" s="284">
        <f t="shared" si="53"/>
        <v>0.92658730158730163</v>
      </c>
      <c r="K184" s="283">
        <v>15.45</v>
      </c>
      <c r="L184" s="67">
        <f t="shared" si="47"/>
        <v>-1.4399999999999995</v>
      </c>
      <c r="M184" s="394">
        <f t="shared" si="48"/>
        <v>0.90679611650485437</v>
      </c>
    </row>
    <row r="185" spans="1:14" ht="15" customHeight="1">
      <c r="A185" s="477" t="s">
        <v>36</v>
      </c>
      <c r="B185" s="95">
        <v>1.53</v>
      </c>
      <c r="C185" s="704">
        <v>1.53</v>
      </c>
      <c r="D185" s="380">
        <f t="shared" si="49"/>
        <v>0</v>
      </c>
      <c r="E185" s="381">
        <f t="shared" si="50"/>
        <v>1</v>
      </c>
      <c r="F185" s="95">
        <v>1.69</v>
      </c>
      <c r="G185" s="248">
        <v>1.69</v>
      </c>
      <c r="H185" s="192">
        <f t="shared" si="51"/>
        <v>0</v>
      </c>
      <c r="I185" s="248">
        <f t="shared" si="52"/>
        <v>-0.15999999999999992</v>
      </c>
      <c r="J185" s="284">
        <f t="shared" si="53"/>
        <v>0.90532544378698232</v>
      </c>
      <c r="K185" s="283">
        <v>1.76</v>
      </c>
      <c r="L185" s="67">
        <f t="shared" si="47"/>
        <v>-0.22999999999999998</v>
      </c>
      <c r="M185" s="394">
        <f t="shared" si="48"/>
        <v>0.86931818181818188</v>
      </c>
    </row>
    <row r="186" spans="1:14" ht="15" customHeight="1">
      <c r="A186" s="28" t="s">
        <v>37</v>
      </c>
      <c r="B186" s="95">
        <v>5.05</v>
      </c>
      <c r="C186" s="704">
        <v>5.22</v>
      </c>
      <c r="D186" s="380">
        <f t="shared" si="49"/>
        <v>-0.16999999999999993</v>
      </c>
      <c r="E186" s="381">
        <f t="shared" si="50"/>
        <v>0.96743295019157094</v>
      </c>
      <c r="F186" s="95">
        <v>6.01</v>
      </c>
      <c r="G186" s="248">
        <v>6.18</v>
      </c>
      <c r="H186" s="192">
        <f t="shared" si="51"/>
        <v>-0.16999999999999993</v>
      </c>
      <c r="I186" s="248">
        <f t="shared" si="52"/>
        <v>-0.96</v>
      </c>
      <c r="J186" s="284">
        <f t="shared" si="53"/>
        <v>0.84026622296173048</v>
      </c>
      <c r="K186" s="283">
        <v>5.89</v>
      </c>
      <c r="L186" s="67">
        <f t="shared" si="47"/>
        <v>-0.83999999999999986</v>
      </c>
      <c r="M186" s="394">
        <f t="shared" si="48"/>
        <v>0.85738539898132426</v>
      </c>
    </row>
    <row r="187" spans="1:14" ht="15" customHeight="1">
      <c r="A187" s="28" t="s">
        <v>38</v>
      </c>
      <c r="B187" s="95">
        <v>12.31</v>
      </c>
      <c r="C187" s="704">
        <v>12.5</v>
      </c>
      <c r="D187" s="380">
        <f t="shared" si="49"/>
        <v>-0.1899999999999995</v>
      </c>
      <c r="E187" s="381">
        <f t="shared" si="50"/>
        <v>0.98480000000000001</v>
      </c>
      <c r="F187" s="95">
        <v>12.61</v>
      </c>
      <c r="G187" s="248">
        <v>12.79</v>
      </c>
      <c r="H187" s="192">
        <f t="shared" si="51"/>
        <v>-0.17999999999999972</v>
      </c>
      <c r="I187" s="248">
        <f t="shared" si="52"/>
        <v>-0.29999999999999893</v>
      </c>
      <c r="J187" s="284">
        <f t="shared" si="53"/>
        <v>0.97620935765265671</v>
      </c>
      <c r="K187" s="283">
        <v>15.59</v>
      </c>
      <c r="L187" s="67">
        <f t="shared" si="47"/>
        <v>-3.2799999999999994</v>
      </c>
      <c r="M187" s="394">
        <f t="shared" si="48"/>
        <v>0.78960872354073131</v>
      </c>
    </row>
    <row r="188" spans="1:14" ht="15" customHeight="1">
      <c r="A188" s="28" t="s">
        <v>39</v>
      </c>
      <c r="B188" s="95">
        <v>3.02</v>
      </c>
      <c r="C188" s="704">
        <v>3.02</v>
      </c>
      <c r="D188" s="380">
        <f t="shared" si="49"/>
        <v>0</v>
      </c>
      <c r="E188" s="381">
        <f t="shared" si="50"/>
        <v>1</v>
      </c>
      <c r="F188" s="95">
        <v>4.26</v>
      </c>
      <c r="G188" s="248">
        <v>4.26</v>
      </c>
      <c r="H188" s="192">
        <f t="shared" si="51"/>
        <v>0</v>
      </c>
      <c r="I188" s="248">
        <f t="shared" si="52"/>
        <v>-1.2399999999999998</v>
      </c>
      <c r="J188" s="284">
        <f t="shared" si="53"/>
        <v>0.70892018779342725</v>
      </c>
      <c r="K188" s="283">
        <v>4.41</v>
      </c>
      <c r="L188" s="67">
        <f t="shared" si="47"/>
        <v>-1.3900000000000001</v>
      </c>
      <c r="M188" s="394">
        <f t="shared" si="48"/>
        <v>0.68480725623582761</v>
      </c>
    </row>
    <row r="189" spans="1:14" s="82" customFormat="1" ht="15" customHeight="1">
      <c r="A189" s="28" t="s">
        <v>30</v>
      </c>
      <c r="B189" s="95">
        <v>2.77</v>
      </c>
      <c r="C189" s="704">
        <v>2.67</v>
      </c>
      <c r="D189" s="380">
        <f t="shared" si="49"/>
        <v>0.10000000000000009</v>
      </c>
      <c r="E189" s="381">
        <f t="shared" si="50"/>
        <v>1.0374531835205993</v>
      </c>
      <c r="F189" s="95">
        <v>3.14</v>
      </c>
      <c r="G189" s="248">
        <v>3.04</v>
      </c>
      <c r="H189" s="192">
        <f t="shared" si="51"/>
        <v>0.10000000000000009</v>
      </c>
      <c r="I189" s="248">
        <f t="shared" si="52"/>
        <v>-0.37000000000000011</v>
      </c>
      <c r="J189" s="284">
        <f t="shared" si="53"/>
        <v>0.88216560509554143</v>
      </c>
      <c r="K189" s="283">
        <v>4.33</v>
      </c>
      <c r="L189" s="67">
        <f t="shared" si="47"/>
        <v>-1.56</v>
      </c>
      <c r="M189" s="394">
        <f t="shared" si="48"/>
        <v>0.63972286374133946</v>
      </c>
    </row>
    <row r="190" spans="1:14" s="82" customFormat="1" ht="15" customHeight="1">
      <c r="A190" s="494" t="s">
        <v>40</v>
      </c>
      <c r="B190" s="78">
        <v>1.82</v>
      </c>
      <c r="C190" s="706">
        <v>1.82</v>
      </c>
      <c r="D190" s="383">
        <f t="shared" si="49"/>
        <v>0</v>
      </c>
      <c r="E190" s="384">
        <f t="shared" si="50"/>
        <v>1</v>
      </c>
      <c r="F190" s="78">
        <v>1.85</v>
      </c>
      <c r="G190" s="249">
        <v>1.85</v>
      </c>
      <c r="H190" s="196">
        <f t="shared" si="51"/>
        <v>0</v>
      </c>
      <c r="I190" s="249">
        <f t="shared" si="52"/>
        <v>-3.0000000000000027E-2</v>
      </c>
      <c r="J190" s="288">
        <f t="shared" si="53"/>
        <v>0.98378378378378373</v>
      </c>
      <c r="K190" s="287">
        <v>1.95</v>
      </c>
      <c r="L190" s="395">
        <f t="shared" si="47"/>
        <v>-0.12999999999999989</v>
      </c>
      <c r="M190" s="396">
        <f t="shared" si="48"/>
        <v>0.93333333333333335</v>
      </c>
    </row>
    <row r="191" spans="1:14" ht="15" customHeight="1">
      <c r="A191" s="108" t="s">
        <v>26</v>
      </c>
      <c r="B191" s="109">
        <v>80.97</v>
      </c>
      <c r="C191" s="700">
        <v>80.069999999999993</v>
      </c>
      <c r="D191" s="374">
        <f t="shared" si="49"/>
        <v>0.90000000000000568</v>
      </c>
      <c r="E191" s="375">
        <f t="shared" si="50"/>
        <v>1.0112401648557512</v>
      </c>
      <c r="F191" s="109">
        <v>102.49</v>
      </c>
      <c r="G191" s="247">
        <v>102.49</v>
      </c>
      <c r="H191" s="251">
        <f t="shared" si="51"/>
        <v>0</v>
      </c>
      <c r="I191" s="247">
        <f t="shared" si="52"/>
        <v>-21.519999999999996</v>
      </c>
      <c r="J191" s="279">
        <f t="shared" si="53"/>
        <v>0.79002829544345787</v>
      </c>
      <c r="K191" s="280">
        <v>112.05</v>
      </c>
      <c r="L191" s="390">
        <f t="shared" si="47"/>
        <v>-31.08</v>
      </c>
      <c r="M191" s="391">
        <f t="shared" si="48"/>
        <v>0.72262382864792507</v>
      </c>
      <c r="N191" s="98"/>
    </row>
    <row r="192" spans="1:14" s="626" customFormat="1" ht="15" customHeight="1">
      <c r="A192" s="651" t="s">
        <v>100</v>
      </c>
      <c r="B192" s="666">
        <f>B175-B191</f>
        <v>151.27000000000001</v>
      </c>
      <c r="C192" s="713">
        <v>151.71</v>
      </c>
      <c r="D192" s="668">
        <f>B192-C192</f>
        <v>-0.43999999999999773</v>
      </c>
      <c r="E192" s="653">
        <f>B192/C192</f>
        <v>0.99709972974754468</v>
      </c>
      <c r="F192" s="666">
        <f>F175-F191</f>
        <v>159.90999999999997</v>
      </c>
      <c r="G192" s="670">
        <v>159.13</v>
      </c>
      <c r="H192" s="671">
        <f>F192-G192</f>
        <v>0.77999999999997272</v>
      </c>
      <c r="I192" s="670">
        <f>B192-F192</f>
        <v>-8.6399999999999579</v>
      </c>
      <c r="J192" s="655">
        <f>B192/F192</f>
        <v>0.94596960790444651</v>
      </c>
      <c r="K192" s="669">
        <f>K175-K191</f>
        <v>140.36000000000001</v>
      </c>
      <c r="L192" s="672">
        <f>B192-K192</f>
        <v>10.909999999999997</v>
      </c>
      <c r="M192" s="657">
        <f>B192/K192</f>
        <v>1.0777286976346536</v>
      </c>
      <c r="N192" s="570"/>
    </row>
    <row r="193" spans="1:14" s="626" customFormat="1" ht="15" customHeight="1">
      <c r="A193" s="570" t="s">
        <v>101</v>
      </c>
      <c r="B193" s="571">
        <f>B191/B175</f>
        <v>0.34864795039614188</v>
      </c>
      <c r="C193" s="710">
        <v>0.34545689878332897</v>
      </c>
      <c r="D193" s="572">
        <f>B193-C193</f>
        <v>3.1910516128129118E-3</v>
      </c>
      <c r="E193" s="572">
        <f>B193/C193</f>
        <v>1.0092371917424476</v>
      </c>
      <c r="F193" s="571">
        <f>F191/F175</f>
        <v>0.39058689024390247</v>
      </c>
      <c r="G193" s="573">
        <v>0.39175139515327573</v>
      </c>
      <c r="H193" s="574">
        <f>F193-G193</f>
        <v>-1.164504909373254E-3</v>
      </c>
      <c r="I193" s="573">
        <f>B193-F193</f>
        <v>-4.1938939847760592E-2</v>
      </c>
      <c r="J193" s="574">
        <f>B193/F193</f>
        <v>0.8926258384617779</v>
      </c>
      <c r="K193" s="588">
        <f>K191/K175</f>
        <v>0.44392060536428823</v>
      </c>
      <c r="L193" s="576">
        <f>B193-K193</f>
        <v>-9.5272654968146353E-2</v>
      </c>
      <c r="M193" s="577">
        <f>B193/K193</f>
        <v>0.78538357125827918</v>
      </c>
      <c r="N193" s="570"/>
    </row>
    <row r="194" spans="1:14" s="98" customFormat="1" ht="15" customHeight="1">
      <c r="A194" s="108" t="s">
        <v>32</v>
      </c>
      <c r="B194" s="109">
        <v>5.48</v>
      </c>
      <c r="C194" s="700">
        <v>5.82</v>
      </c>
      <c r="D194" s="374">
        <f t="shared" si="49"/>
        <v>-0.33999999999999986</v>
      </c>
      <c r="E194" s="375">
        <f t="shared" si="50"/>
        <v>0.94158075601374569</v>
      </c>
      <c r="F194" s="109">
        <v>6.7</v>
      </c>
      <c r="G194" s="247">
        <v>6.74</v>
      </c>
      <c r="H194" s="251">
        <f t="shared" si="51"/>
        <v>-4.0000000000000036E-2</v>
      </c>
      <c r="I194" s="247">
        <f t="shared" si="52"/>
        <v>-1.2199999999999998</v>
      </c>
      <c r="J194" s="279">
        <f t="shared" si="53"/>
        <v>0.81791044776119404</v>
      </c>
      <c r="K194" s="280">
        <v>6.25</v>
      </c>
      <c r="L194" s="390">
        <f t="shared" si="47"/>
        <v>-0.76999999999999957</v>
      </c>
      <c r="M194" s="391">
        <f t="shared" si="48"/>
        <v>0.87680000000000002</v>
      </c>
    </row>
    <row r="195" spans="1:14" ht="15" customHeight="1">
      <c r="A195" s="28" t="s">
        <v>33</v>
      </c>
      <c r="B195" s="95">
        <v>1.97</v>
      </c>
      <c r="C195" s="704">
        <v>2.2599999999999998</v>
      </c>
      <c r="D195" s="380">
        <f t="shared" si="49"/>
        <v>-0.28999999999999981</v>
      </c>
      <c r="E195" s="381">
        <f t="shared" si="50"/>
        <v>0.87168141592920356</v>
      </c>
      <c r="F195" s="95">
        <v>2.02</v>
      </c>
      <c r="G195" s="248">
        <v>2.0099999999999998</v>
      </c>
      <c r="H195" s="192">
        <f t="shared" si="51"/>
        <v>1.0000000000000231E-2</v>
      </c>
      <c r="I195" s="248">
        <f t="shared" si="52"/>
        <v>-5.0000000000000044E-2</v>
      </c>
      <c r="J195" s="284">
        <f t="shared" si="53"/>
        <v>0.97524752475247523</v>
      </c>
      <c r="K195" s="283">
        <v>1.66</v>
      </c>
      <c r="L195" s="67">
        <f t="shared" si="47"/>
        <v>0.31000000000000005</v>
      </c>
      <c r="M195" s="394">
        <f t="shared" si="48"/>
        <v>1.1867469879518073</v>
      </c>
    </row>
    <row r="196" spans="1:14" s="82" customFormat="1" ht="15" customHeight="1">
      <c r="A196" s="28" t="s">
        <v>35</v>
      </c>
      <c r="B196" s="95">
        <v>2.15</v>
      </c>
      <c r="C196" s="704">
        <v>2.2000000000000002</v>
      </c>
      <c r="D196" s="380">
        <f t="shared" si="49"/>
        <v>-5.0000000000000266E-2</v>
      </c>
      <c r="E196" s="381">
        <f t="shared" si="50"/>
        <v>0.97727272727272718</v>
      </c>
      <c r="F196" s="95">
        <v>3.04</v>
      </c>
      <c r="G196" s="248">
        <v>3.1</v>
      </c>
      <c r="H196" s="192">
        <f t="shared" si="51"/>
        <v>-6.0000000000000053E-2</v>
      </c>
      <c r="I196" s="248">
        <f t="shared" si="52"/>
        <v>-0.89000000000000012</v>
      </c>
      <c r="J196" s="284">
        <f t="shared" si="53"/>
        <v>0.70723684210526316</v>
      </c>
      <c r="K196" s="283">
        <v>3.17</v>
      </c>
      <c r="L196" s="67">
        <f t="shared" si="47"/>
        <v>-1.02</v>
      </c>
      <c r="M196" s="394">
        <f t="shared" si="48"/>
        <v>0.67823343848580442</v>
      </c>
    </row>
    <row r="197" spans="1:14" s="621" customFormat="1" ht="15" customHeight="1">
      <c r="A197" s="658" t="s">
        <v>98</v>
      </c>
      <c r="B197" s="673">
        <f>B194-B195-B196</f>
        <v>1.3600000000000008</v>
      </c>
      <c r="C197" s="674">
        <v>1.3600000000000003</v>
      </c>
      <c r="D197" s="675">
        <f t="shared" si="49"/>
        <v>0</v>
      </c>
      <c r="E197" s="660">
        <f t="shared" si="50"/>
        <v>1.0000000000000002</v>
      </c>
      <c r="F197" s="673">
        <f>F194-F195-F196</f>
        <v>1.6399999999999997</v>
      </c>
      <c r="G197" s="676">
        <v>1.6300000000000003</v>
      </c>
      <c r="H197" s="677">
        <f t="shared" si="51"/>
        <v>9.9999999999993427E-3</v>
      </c>
      <c r="I197" s="676">
        <f t="shared" si="52"/>
        <v>-0.27999999999999892</v>
      </c>
      <c r="J197" s="662">
        <f t="shared" si="53"/>
        <v>0.82926829268292745</v>
      </c>
      <c r="K197" s="673">
        <f>K194-K195-K196</f>
        <v>1.42</v>
      </c>
      <c r="L197" s="678">
        <f t="shared" si="47"/>
        <v>-5.9999999999999165E-2</v>
      </c>
      <c r="M197" s="665">
        <f t="shared" si="48"/>
        <v>0.95774647887324005</v>
      </c>
    </row>
    <row r="198" spans="1:14">
      <c r="J198"/>
    </row>
    <row r="199" spans="1:14" ht="15.6">
      <c r="A199" s="489" t="s">
        <v>287</v>
      </c>
      <c r="J199"/>
    </row>
    <row r="200" spans="1:14">
      <c r="A200" s="490"/>
      <c r="B200" s="21"/>
      <c r="C200" s="21"/>
      <c r="D200" s="21"/>
      <c r="E200" s="21"/>
      <c r="F200" s="21"/>
      <c r="G200" s="21"/>
      <c r="H200" s="21"/>
      <c r="I200" s="21"/>
      <c r="J200" s="21"/>
      <c r="K200" s="124"/>
      <c r="L200" s="21"/>
      <c r="M200" s="21"/>
    </row>
    <row r="201" spans="1:14" s="189" customFormat="1" ht="57.6">
      <c r="A201" s="491" t="s">
        <v>74</v>
      </c>
      <c r="B201" s="328" t="s">
        <v>461</v>
      </c>
      <c r="C201" s="368" t="s">
        <v>486</v>
      </c>
      <c r="D201" s="369" t="s">
        <v>487</v>
      </c>
      <c r="E201" s="370" t="s">
        <v>488</v>
      </c>
      <c r="F201" s="328" t="s">
        <v>462</v>
      </c>
      <c r="G201" s="116" t="s">
        <v>489</v>
      </c>
      <c r="H201" s="250" t="s">
        <v>490</v>
      </c>
      <c r="I201" s="365" t="s">
        <v>288</v>
      </c>
      <c r="J201" s="117" t="s">
        <v>289</v>
      </c>
      <c r="K201" s="333" t="s">
        <v>140</v>
      </c>
      <c r="L201" s="385" t="s">
        <v>290</v>
      </c>
      <c r="M201" s="397" t="s">
        <v>291</v>
      </c>
    </row>
    <row r="202" spans="1:14">
      <c r="A202" s="492"/>
      <c r="B202" s="329" t="s">
        <v>1</v>
      </c>
      <c r="C202" s="20" t="s">
        <v>1</v>
      </c>
      <c r="D202" s="371" t="s">
        <v>1</v>
      </c>
      <c r="E202" s="372" t="s">
        <v>1</v>
      </c>
      <c r="F202" s="331" t="s">
        <v>1</v>
      </c>
      <c r="G202" s="27" t="s">
        <v>1</v>
      </c>
      <c r="H202" s="6" t="s">
        <v>1</v>
      </c>
      <c r="I202" s="27" t="s">
        <v>1</v>
      </c>
      <c r="J202" s="6" t="s">
        <v>1</v>
      </c>
      <c r="K202" s="334" t="s">
        <v>1</v>
      </c>
      <c r="L202" s="16" t="s">
        <v>1</v>
      </c>
      <c r="M202" s="398" t="s">
        <v>1</v>
      </c>
    </row>
    <row r="203" spans="1:14" ht="15" customHeight="1">
      <c r="A203" s="108" t="s">
        <v>17</v>
      </c>
      <c r="B203" s="440">
        <f>B175/B119</f>
        <v>0.17151255104979804</v>
      </c>
      <c r="C203" s="500">
        <f>C175/C119</f>
        <v>0.17138547312535585</v>
      </c>
      <c r="D203" s="500">
        <f>B203-C203</f>
        <v>1.2707792444219268E-4</v>
      </c>
      <c r="E203" s="500">
        <f>B203/C203</f>
        <v>1.0007414743042384</v>
      </c>
      <c r="F203" s="440">
        <f>F175/F119</f>
        <v>0.19346324272116666</v>
      </c>
      <c r="G203" s="269">
        <f>G175/G119</f>
        <v>0.19297637400328979</v>
      </c>
      <c r="H203" s="289">
        <f>F203-G203</f>
        <v>4.8686871787687047E-4</v>
      </c>
      <c r="I203" s="269">
        <f>B203-F203</f>
        <v>-2.1950691671368622E-2</v>
      </c>
      <c r="J203" s="289">
        <f>B203/F203</f>
        <v>0.88653817974608462</v>
      </c>
      <c r="K203" s="481">
        <f>K175/K119</f>
        <v>0.19476981959041312</v>
      </c>
      <c r="L203" s="457">
        <f>B203-K203</f>
        <v>-2.3257268540615078E-2</v>
      </c>
      <c r="M203" s="458">
        <f>B203/K203</f>
        <v>0.88059100434798654</v>
      </c>
      <c r="N203" s="99"/>
    </row>
    <row r="204" spans="1:14" ht="15" customHeight="1">
      <c r="A204" s="108" t="s">
        <v>18</v>
      </c>
      <c r="B204" s="441">
        <f t="shared" ref="B204:C219" si="54">B176/(B120+B36)</f>
        <v>0.16686150728703925</v>
      </c>
      <c r="C204" s="402">
        <f>C176/(C120+C36)</f>
        <v>0.17059375488713968</v>
      </c>
      <c r="D204" s="402">
        <f t="shared" ref="D204:D223" si="55">B204-C204</f>
        <v>-3.7322476001004357E-3</v>
      </c>
      <c r="E204" s="402">
        <f t="shared" ref="E204:E223" si="56">B204/C204</f>
        <v>0.97812201506104612</v>
      </c>
      <c r="F204" s="441">
        <f t="shared" ref="F204:G219" si="57">F176/(F120+F36)</f>
        <v>0.1587232739705057</v>
      </c>
      <c r="G204" s="270">
        <f t="shared" si="57"/>
        <v>0.1587232739705057</v>
      </c>
      <c r="H204" s="271">
        <f t="shared" ref="H204:H224" si="58">F204-G204</f>
        <v>0</v>
      </c>
      <c r="I204" s="270">
        <f t="shared" ref="I204:I224" si="59">B204-F204</f>
        <v>8.1382333165335441E-3</v>
      </c>
      <c r="J204" s="271">
        <f t="shared" ref="J204:J224" si="60">B204/F204</f>
        <v>1.0512730938126049</v>
      </c>
      <c r="K204" s="443">
        <f t="shared" ref="K204:K219" si="61">K176/(K120+K36)</f>
        <v>0.13010438639190869</v>
      </c>
      <c r="L204" s="459">
        <f t="shared" ref="L204:L223" si="62">B204-K204</f>
        <v>3.6757120895130557E-2</v>
      </c>
      <c r="M204" s="429">
        <f t="shared" ref="M204:M223" si="63">B204/K204</f>
        <v>1.2825202279069088</v>
      </c>
      <c r="N204" s="99"/>
    </row>
    <row r="205" spans="1:14" ht="15" customHeight="1">
      <c r="A205" s="493" t="s">
        <v>19</v>
      </c>
      <c r="B205" s="442">
        <f t="shared" si="54"/>
        <v>0.14512896705423009</v>
      </c>
      <c r="C205" s="413">
        <f t="shared" si="54"/>
        <v>0.14389777573990606</v>
      </c>
      <c r="D205" s="413">
        <f t="shared" si="55"/>
        <v>1.2311913143240316E-3</v>
      </c>
      <c r="E205" s="413">
        <f t="shared" si="56"/>
        <v>1.0085560135171887</v>
      </c>
      <c r="F205" s="442">
        <f t="shared" si="57"/>
        <v>0.17145867057221406</v>
      </c>
      <c r="G205" s="421">
        <f t="shared" si="57"/>
        <v>0.1709472781825975</v>
      </c>
      <c r="H205" s="416">
        <f t="shared" si="58"/>
        <v>5.1139238961656064E-4</v>
      </c>
      <c r="I205" s="421">
        <f t="shared" si="59"/>
        <v>-2.6329703517983971E-2</v>
      </c>
      <c r="J205" s="416">
        <f t="shared" si="60"/>
        <v>0.84643702514365082</v>
      </c>
      <c r="K205" s="444">
        <f t="shared" si="61"/>
        <v>0.19483306153978203</v>
      </c>
      <c r="L205" s="460">
        <f t="shared" si="62"/>
        <v>-4.9704094485551936E-2</v>
      </c>
      <c r="M205" s="430">
        <f t="shared" si="63"/>
        <v>0.74488880843560989</v>
      </c>
      <c r="N205" s="99"/>
    </row>
    <row r="206" spans="1:14" ht="15" customHeight="1">
      <c r="A206" s="108" t="s">
        <v>20</v>
      </c>
      <c r="B206" s="441">
        <f t="shared" si="54"/>
        <v>0.12250049495149475</v>
      </c>
      <c r="C206" s="402">
        <f t="shared" si="54"/>
        <v>0.11919051634343535</v>
      </c>
      <c r="D206" s="402">
        <f t="shared" si="55"/>
        <v>3.3099786080593996E-3</v>
      </c>
      <c r="E206" s="402">
        <f t="shared" si="56"/>
        <v>1.0277704863575055</v>
      </c>
      <c r="F206" s="441">
        <f t="shared" si="57"/>
        <v>0.1328236043719061</v>
      </c>
      <c r="G206" s="270">
        <f t="shared" si="57"/>
        <v>0.13174416323327448</v>
      </c>
      <c r="H206" s="271">
        <f t="shared" si="58"/>
        <v>1.0794411386316205E-3</v>
      </c>
      <c r="I206" s="270">
        <f t="shared" si="59"/>
        <v>-1.0323109420411355E-2</v>
      </c>
      <c r="J206" s="271">
        <f t="shared" si="60"/>
        <v>0.92227955664034944</v>
      </c>
      <c r="K206" s="443">
        <f t="shared" si="61"/>
        <v>0.10729065238558909</v>
      </c>
      <c r="L206" s="459">
        <f t="shared" si="62"/>
        <v>1.5209842565905657E-2</v>
      </c>
      <c r="M206" s="429">
        <f t="shared" si="63"/>
        <v>1.1417629796046296</v>
      </c>
      <c r="N206" s="98"/>
    </row>
    <row r="207" spans="1:14" s="3" customFormat="1" ht="15" customHeight="1">
      <c r="A207" s="28" t="s">
        <v>21</v>
      </c>
      <c r="B207" s="479">
        <f t="shared" si="54"/>
        <v>0.15085408520271659</v>
      </c>
      <c r="C207" s="405">
        <f t="shared" si="54"/>
        <v>0.15105988886602181</v>
      </c>
      <c r="D207" s="405">
        <f t="shared" si="55"/>
        <v>-2.0580366330522071E-4</v>
      </c>
      <c r="E207" s="405">
        <f t="shared" si="56"/>
        <v>0.99863760217983644</v>
      </c>
      <c r="F207" s="479">
        <f t="shared" si="57"/>
        <v>0.15410347903657448</v>
      </c>
      <c r="G207" s="272">
        <f t="shared" si="57"/>
        <v>0.15432649420160569</v>
      </c>
      <c r="H207" s="273">
        <f t="shared" si="58"/>
        <v>-2.23015165031204E-4</v>
      </c>
      <c r="I207" s="272">
        <f t="shared" si="59"/>
        <v>-3.2493938338578887E-3</v>
      </c>
      <c r="J207" s="273">
        <f t="shared" si="60"/>
        <v>0.97891420846451693</v>
      </c>
      <c r="K207" s="445">
        <f t="shared" si="61"/>
        <v>8.0424886191198794E-2</v>
      </c>
      <c r="L207" s="461">
        <f t="shared" si="62"/>
        <v>7.0429199011517798E-2</v>
      </c>
      <c r="M207" s="431">
        <f t="shared" si="63"/>
        <v>1.8757140028035892</v>
      </c>
    </row>
    <row r="208" spans="1:14" s="3" customFormat="1" ht="15" customHeight="1">
      <c r="A208" s="28" t="s">
        <v>22</v>
      </c>
      <c r="B208" s="479">
        <f t="shared" si="54"/>
        <v>8.601286173633442E-2</v>
      </c>
      <c r="C208" s="405">
        <f t="shared" si="54"/>
        <v>8.2125603864734303E-2</v>
      </c>
      <c r="D208" s="405">
        <f t="shared" si="55"/>
        <v>3.8872578716001166E-3</v>
      </c>
      <c r="E208" s="405">
        <f t="shared" si="56"/>
        <v>1.0473330811424248</v>
      </c>
      <c r="F208" s="479">
        <f t="shared" si="57"/>
        <v>0.12278558338423944</v>
      </c>
      <c r="G208" s="272">
        <f t="shared" si="57"/>
        <v>0.12316176470588233</v>
      </c>
      <c r="H208" s="273">
        <f t="shared" si="58"/>
        <v>-3.7618132164289608E-4</v>
      </c>
      <c r="I208" s="272">
        <f t="shared" si="59"/>
        <v>-3.6772721647905016E-2</v>
      </c>
      <c r="J208" s="273">
        <f t="shared" si="60"/>
        <v>0.700512709763082</v>
      </c>
      <c r="K208" s="445">
        <f t="shared" si="61"/>
        <v>0.1192368839427663</v>
      </c>
      <c r="L208" s="461">
        <f t="shared" si="62"/>
        <v>-3.3224022206431877E-2</v>
      </c>
      <c r="M208" s="431">
        <f t="shared" si="63"/>
        <v>0.72136120042872465</v>
      </c>
    </row>
    <row r="209" spans="1:14" s="3" customFormat="1" ht="15" customHeight="1">
      <c r="A209" s="28" t="s">
        <v>25</v>
      </c>
      <c r="B209" s="479">
        <f t="shared" si="54"/>
        <v>9.8776665655646551E-2</v>
      </c>
      <c r="C209" s="405">
        <f t="shared" si="54"/>
        <v>9.527184367722992E-2</v>
      </c>
      <c r="D209" s="405">
        <f t="shared" si="55"/>
        <v>3.5048219784166307E-3</v>
      </c>
      <c r="E209" s="405">
        <f t="shared" si="56"/>
        <v>1.0367875947723921</v>
      </c>
      <c r="F209" s="479">
        <f t="shared" si="57"/>
        <v>0.10035985605757697</v>
      </c>
      <c r="G209" s="272">
        <f t="shared" si="57"/>
        <v>9.7397397397397389E-2</v>
      </c>
      <c r="H209" s="273">
        <f t="shared" si="58"/>
        <v>2.9624586601795788E-3</v>
      </c>
      <c r="I209" s="272">
        <f t="shared" si="59"/>
        <v>-1.5831904019304177E-3</v>
      </c>
      <c r="J209" s="273">
        <f t="shared" si="60"/>
        <v>0.98422486376403195</v>
      </c>
      <c r="K209" s="445">
        <f t="shared" si="61"/>
        <v>9.4922139471902506E-2</v>
      </c>
      <c r="L209" s="461">
        <f t="shared" si="62"/>
        <v>3.8545261837440448E-3</v>
      </c>
      <c r="M209" s="431">
        <f t="shared" si="63"/>
        <v>1.040607240894365</v>
      </c>
    </row>
    <row r="210" spans="1:14" s="3" customFormat="1" ht="15" customHeight="1">
      <c r="A210" s="494" t="s">
        <v>23</v>
      </c>
      <c r="B210" s="480">
        <f t="shared" si="54"/>
        <v>0.14928571428571427</v>
      </c>
      <c r="C210" s="408">
        <f t="shared" si="54"/>
        <v>0.14007220216606497</v>
      </c>
      <c r="D210" s="408">
        <f t="shared" si="55"/>
        <v>9.2135121196492975E-3</v>
      </c>
      <c r="E210" s="408">
        <f t="shared" si="56"/>
        <v>1.0657768777614138</v>
      </c>
      <c r="F210" s="480">
        <f t="shared" si="57"/>
        <v>0.18556311413454274</v>
      </c>
      <c r="G210" s="274">
        <f t="shared" si="57"/>
        <v>0.18738194182092935</v>
      </c>
      <c r="H210" s="267">
        <f t="shared" si="58"/>
        <v>-1.8188276863866093E-3</v>
      </c>
      <c r="I210" s="274">
        <f t="shared" si="59"/>
        <v>-3.6277399848828468E-2</v>
      </c>
      <c r="J210" s="267">
        <f t="shared" si="60"/>
        <v>0.8045010183299387</v>
      </c>
      <c r="K210" s="446">
        <f t="shared" si="61"/>
        <v>0.17942768754833718</v>
      </c>
      <c r="L210" s="462">
        <f t="shared" si="62"/>
        <v>-3.0141973262622912E-2</v>
      </c>
      <c r="M210" s="432">
        <f t="shared" si="63"/>
        <v>0.83201046798029554</v>
      </c>
    </row>
    <row r="211" spans="1:14" ht="15" customHeight="1">
      <c r="A211" s="108" t="s">
        <v>24</v>
      </c>
      <c r="B211" s="441">
        <f t="shared" si="54"/>
        <v>0.10891010552484728</v>
      </c>
      <c r="C211" s="402">
        <f t="shared" si="54"/>
        <v>0.10870716593400774</v>
      </c>
      <c r="D211" s="402">
        <f t="shared" si="55"/>
        <v>2.0293959083954316E-4</v>
      </c>
      <c r="E211" s="402">
        <f t="shared" si="56"/>
        <v>1.0018668464870359</v>
      </c>
      <c r="F211" s="441">
        <f t="shared" si="57"/>
        <v>0.12238620726870464</v>
      </c>
      <c r="G211" s="270">
        <f t="shared" si="57"/>
        <v>0.12194068917132141</v>
      </c>
      <c r="H211" s="271">
        <f t="shared" si="58"/>
        <v>4.4551809738323234E-4</v>
      </c>
      <c r="I211" s="270">
        <f t="shared" si="59"/>
        <v>-1.3476101743857355E-2</v>
      </c>
      <c r="J211" s="271">
        <f t="shared" si="60"/>
        <v>0.88988872157570875</v>
      </c>
      <c r="K211" s="443">
        <f t="shared" si="61"/>
        <v>0.13551287954711666</v>
      </c>
      <c r="L211" s="459">
        <f t="shared" si="62"/>
        <v>-2.6602774022269376E-2</v>
      </c>
      <c r="M211" s="429">
        <f t="shared" si="63"/>
        <v>0.80368822423982345</v>
      </c>
      <c r="N211" s="98"/>
    </row>
    <row r="212" spans="1:14" s="3" customFormat="1" ht="15" customHeight="1">
      <c r="A212" s="477" t="s">
        <v>55</v>
      </c>
      <c r="B212" s="479">
        <f t="shared" si="54"/>
        <v>8.3091157108119332E-2</v>
      </c>
      <c r="C212" s="405">
        <f t="shared" si="54"/>
        <v>8.0839926238772244E-2</v>
      </c>
      <c r="D212" s="405">
        <f t="shared" si="55"/>
        <v>2.2512308693470873E-3</v>
      </c>
      <c r="E212" s="405">
        <f t="shared" si="56"/>
        <v>1.0278480074647489</v>
      </c>
      <c r="F212" s="479">
        <f t="shared" si="57"/>
        <v>8.9594690684996439E-2</v>
      </c>
      <c r="G212" s="272">
        <f t="shared" si="57"/>
        <v>8.7059801650929386E-2</v>
      </c>
      <c r="H212" s="273">
        <f t="shared" si="58"/>
        <v>2.5348890340670532E-3</v>
      </c>
      <c r="I212" s="272">
        <f t="shared" si="59"/>
        <v>-6.5035335768771074E-3</v>
      </c>
      <c r="J212" s="273">
        <f t="shared" si="60"/>
        <v>0.92741161862210442</v>
      </c>
      <c r="K212" s="445">
        <f t="shared" si="61"/>
        <v>9.0690302888001867E-2</v>
      </c>
      <c r="L212" s="461">
        <f t="shared" si="62"/>
        <v>-7.5991457798825351E-3</v>
      </c>
      <c r="M212" s="431">
        <f t="shared" si="63"/>
        <v>0.91620773624202012</v>
      </c>
    </row>
    <row r="213" spans="1:14" s="3" customFormat="1" ht="15" customHeight="1">
      <c r="A213" s="477" t="s">
        <v>36</v>
      </c>
      <c r="B213" s="479">
        <f t="shared" si="54"/>
        <v>8.9683470105509977E-2</v>
      </c>
      <c r="C213" s="405">
        <f t="shared" si="54"/>
        <v>8.9683470105509977E-2</v>
      </c>
      <c r="D213" s="405">
        <f t="shared" si="55"/>
        <v>0</v>
      </c>
      <c r="E213" s="405">
        <f t="shared" si="56"/>
        <v>1</v>
      </c>
      <c r="F213" s="479">
        <f t="shared" si="57"/>
        <v>9.7971014492753625E-2</v>
      </c>
      <c r="G213" s="272">
        <f t="shared" si="57"/>
        <v>9.7971014492753625E-2</v>
      </c>
      <c r="H213" s="273">
        <f t="shared" si="58"/>
        <v>0</v>
      </c>
      <c r="I213" s="272">
        <f t="shared" si="59"/>
        <v>-8.2875443872436477E-3</v>
      </c>
      <c r="J213" s="273">
        <f t="shared" si="60"/>
        <v>0.91540820078109297</v>
      </c>
      <c r="K213" s="445">
        <f t="shared" si="61"/>
        <v>0.10196987253765932</v>
      </c>
      <c r="L213" s="461">
        <f t="shared" si="62"/>
        <v>-1.2286402432149346E-2</v>
      </c>
      <c r="M213" s="431">
        <f t="shared" si="63"/>
        <v>0.87950948523926264</v>
      </c>
    </row>
    <row r="214" spans="1:14" s="3" customFormat="1" ht="15" customHeight="1">
      <c r="A214" s="28" t="s">
        <v>37</v>
      </c>
      <c r="B214" s="479">
        <f t="shared" si="54"/>
        <v>0.10204081632653061</v>
      </c>
      <c r="C214" s="405">
        <f t="shared" si="54"/>
        <v>0.10547585370781977</v>
      </c>
      <c r="D214" s="405">
        <f t="shared" si="55"/>
        <v>-3.4350373812891549E-3</v>
      </c>
      <c r="E214" s="405">
        <f t="shared" si="56"/>
        <v>0.96743295019157083</v>
      </c>
      <c r="F214" s="479">
        <f t="shared" si="57"/>
        <v>0.1240710156895128</v>
      </c>
      <c r="G214" s="272">
        <f t="shared" si="57"/>
        <v>0.12821576763485479</v>
      </c>
      <c r="H214" s="273">
        <f t="shared" si="58"/>
        <v>-4.1447519453419873E-3</v>
      </c>
      <c r="I214" s="272">
        <f t="shared" si="59"/>
        <v>-2.2030199362982186E-2</v>
      </c>
      <c r="J214" s="273">
        <f t="shared" si="60"/>
        <v>0.82243879248870932</v>
      </c>
      <c r="K214" s="445">
        <f t="shared" si="61"/>
        <v>0.12726879861711321</v>
      </c>
      <c r="L214" s="461">
        <f t="shared" si="62"/>
        <v>-2.5227982290582596E-2</v>
      </c>
      <c r="M214" s="431">
        <f t="shared" si="63"/>
        <v>0.80177402030421685</v>
      </c>
    </row>
    <row r="215" spans="1:14" s="3" customFormat="1" ht="15" customHeight="1">
      <c r="A215" s="28" t="s">
        <v>38</v>
      </c>
      <c r="B215" s="479">
        <f t="shared" si="54"/>
        <v>0.17799305957200695</v>
      </c>
      <c r="C215" s="405">
        <f t="shared" si="54"/>
        <v>0.18071418244903859</v>
      </c>
      <c r="D215" s="405">
        <f t="shared" si="55"/>
        <v>-2.7211228770316342E-3</v>
      </c>
      <c r="E215" s="405">
        <f t="shared" si="56"/>
        <v>0.98494239444765774</v>
      </c>
      <c r="F215" s="479">
        <f t="shared" si="57"/>
        <v>0.19450871510103346</v>
      </c>
      <c r="G215" s="272">
        <f t="shared" si="57"/>
        <v>0.19580526638089407</v>
      </c>
      <c r="H215" s="273">
        <f t="shared" si="58"/>
        <v>-1.2965512798606138E-3</v>
      </c>
      <c r="I215" s="272">
        <f t="shared" si="59"/>
        <v>-1.6515655529026507E-2</v>
      </c>
      <c r="J215" s="273">
        <f t="shared" si="60"/>
        <v>0.91509040856885104</v>
      </c>
      <c r="K215" s="445">
        <f t="shared" si="61"/>
        <v>0.24200558832660662</v>
      </c>
      <c r="L215" s="461">
        <f t="shared" si="62"/>
        <v>-6.4012528754599674E-2</v>
      </c>
      <c r="M215" s="431">
        <f t="shared" si="63"/>
        <v>0.73549152646752336</v>
      </c>
    </row>
    <row r="216" spans="1:14" s="3" customFormat="1" ht="15" customHeight="1">
      <c r="A216" s="28" t="s">
        <v>39</v>
      </c>
      <c r="B216" s="479">
        <f t="shared" si="54"/>
        <v>0.20670773442847365</v>
      </c>
      <c r="C216" s="405">
        <f t="shared" si="54"/>
        <v>0.20670773442847365</v>
      </c>
      <c r="D216" s="405">
        <f t="shared" si="55"/>
        <v>0</v>
      </c>
      <c r="E216" s="405">
        <f t="shared" si="56"/>
        <v>1</v>
      </c>
      <c r="F216" s="479">
        <f t="shared" si="57"/>
        <v>0.31720029784065523</v>
      </c>
      <c r="G216" s="272">
        <f t="shared" si="57"/>
        <v>0.31532198371576609</v>
      </c>
      <c r="H216" s="273">
        <f t="shared" si="58"/>
        <v>1.8783141248891466E-3</v>
      </c>
      <c r="I216" s="272">
        <f t="shared" si="59"/>
        <v>-0.11049256341218158</v>
      </c>
      <c r="J216" s="273">
        <f t="shared" si="60"/>
        <v>0.65166311581558711</v>
      </c>
      <c r="K216" s="445">
        <f t="shared" si="61"/>
        <v>0.31254429482636431</v>
      </c>
      <c r="L216" s="461">
        <f t="shared" si="62"/>
        <v>-0.10583656039789066</v>
      </c>
      <c r="M216" s="431">
        <f t="shared" si="63"/>
        <v>0.66137100516683967</v>
      </c>
    </row>
    <row r="217" spans="1:14" s="94" customFormat="1" ht="15" customHeight="1">
      <c r="A217" s="28" t="s">
        <v>30</v>
      </c>
      <c r="B217" s="479">
        <f t="shared" si="54"/>
        <v>6.2261182288154651E-2</v>
      </c>
      <c r="C217" s="405">
        <f t="shared" si="54"/>
        <v>6.001348617666892E-2</v>
      </c>
      <c r="D217" s="405">
        <f t="shared" si="55"/>
        <v>2.2476961114857308E-3</v>
      </c>
      <c r="E217" s="405">
        <f t="shared" si="56"/>
        <v>1.0374531835205993</v>
      </c>
      <c r="F217" s="479">
        <f t="shared" si="57"/>
        <v>7.1298819255222523E-2</v>
      </c>
      <c r="G217" s="272">
        <f t="shared" si="57"/>
        <v>6.9043833749716108E-2</v>
      </c>
      <c r="H217" s="273">
        <f t="shared" si="58"/>
        <v>2.2549855055064155E-3</v>
      </c>
      <c r="I217" s="272">
        <f t="shared" si="59"/>
        <v>-9.0376369670678719E-3</v>
      </c>
      <c r="J217" s="273">
        <f t="shared" si="60"/>
        <v>0.87324282419437294</v>
      </c>
      <c r="K217" s="445">
        <f t="shared" si="61"/>
        <v>0.1030952380952381</v>
      </c>
      <c r="L217" s="461">
        <f t="shared" si="62"/>
        <v>-4.083405580708345E-2</v>
      </c>
      <c r="M217" s="431">
        <f t="shared" si="63"/>
        <v>0.60391908916916748</v>
      </c>
    </row>
    <row r="218" spans="1:14" s="94" customFormat="1" ht="15" customHeight="1">
      <c r="A218" s="494" t="s">
        <v>40</v>
      </c>
      <c r="B218" s="480">
        <f t="shared" si="54"/>
        <v>0.18181818181818182</v>
      </c>
      <c r="C218" s="641">
        <f t="shared" si="54"/>
        <v>0.18181818181818182</v>
      </c>
      <c r="D218" s="408">
        <f t="shared" si="55"/>
        <v>0</v>
      </c>
      <c r="E218" s="408">
        <f t="shared" si="56"/>
        <v>1</v>
      </c>
      <c r="F218" s="480">
        <f t="shared" si="57"/>
        <v>0.19290928050052139</v>
      </c>
      <c r="G218" s="274">
        <f t="shared" si="57"/>
        <v>0.19290928050052139</v>
      </c>
      <c r="H218" s="267">
        <f t="shared" si="58"/>
        <v>0</v>
      </c>
      <c r="I218" s="274">
        <f t="shared" si="59"/>
        <v>-1.1091098682339567E-2</v>
      </c>
      <c r="J218" s="267">
        <f t="shared" si="60"/>
        <v>0.94250614250614251</v>
      </c>
      <c r="K218" s="446">
        <f t="shared" si="61"/>
        <v>0.18895348837209303</v>
      </c>
      <c r="L218" s="462">
        <f t="shared" si="62"/>
        <v>-7.1353065539112026E-3</v>
      </c>
      <c r="M218" s="432">
        <f t="shared" si="63"/>
        <v>0.96223776223776225</v>
      </c>
    </row>
    <row r="219" spans="1:14" ht="15" customHeight="1">
      <c r="A219" s="108" t="s">
        <v>26</v>
      </c>
      <c r="B219" s="441">
        <f t="shared" si="54"/>
        <v>0.30968408169509676</v>
      </c>
      <c r="C219" s="402">
        <f t="shared" si="54"/>
        <v>0.3077721402214022</v>
      </c>
      <c r="D219" s="402">
        <f t="shared" si="55"/>
        <v>1.9119414736945561E-3</v>
      </c>
      <c r="E219" s="402">
        <f t="shared" si="56"/>
        <v>1.0062121979992054</v>
      </c>
      <c r="F219" s="441">
        <f t="shared" si="57"/>
        <v>0.40501877099387468</v>
      </c>
      <c r="G219" s="270">
        <f t="shared" si="57"/>
        <v>0.40501877099387468</v>
      </c>
      <c r="H219" s="271">
        <f t="shared" si="58"/>
        <v>0</v>
      </c>
      <c r="I219" s="270">
        <f t="shared" si="59"/>
        <v>-9.5334689298777919E-2</v>
      </c>
      <c r="J219" s="271">
        <f t="shared" si="60"/>
        <v>0.76461661501555511</v>
      </c>
      <c r="K219" s="443">
        <f t="shared" si="61"/>
        <v>0.46928006030908404</v>
      </c>
      <c r="L219" s="459">
        <f t="shared" si="62"/>
        <v>-0.15959597861398728</v>
      </c>
      <c r="M219" s="429">
        <f t="shared" si="63"/>
        <v>0.65991314757999331</v>
      </c>
      <c r="N219" s="98"/>
    </row>
    <row r="220" spans="1:14" s="626" customFormat="1" ht="15" customHeight="1">
      <c r="A220" s="651" t="s">
        <v>99</v>
      </c>
      <c r="B220" s="652">
        <f>(B175-B191)/(B119-B135)</f>
        <v>0.13843816636008383</v>
      </c>
      <c r="C220" s="653">
        <f>(C175-C191)/(C119-C135)</f>
        <v>0.13888914319195098</v>
      </c>
      <c r="D220" s="653">
        <f>B220-C220</f>
        <v>-4.5097683186715032E-4</v>
      </c>
      <c r="E220" s="653">
        <f>B220/C220</f>
        <v>0.9967529727558051</v>
      </c>
      <c r="F220" s="652">
        <f>(F175-F191)/(F119-F135)</f>
        <v>0.14492609140920254</v>
      </c>
      <c r="G220" s="654">
        <f>(G175-G191)/(G119-G135)</f>
        <v>0.14430026206733951</v>
      </c>
      <c r="H220" s="655">
        <f t="shared" si="58"/>
        <v>6.258293418630323E-4</v>
      </c>
      <c r="I220" s="654">
        <f t="shared" si="59"/>
        <v>-6.4879250491187146E-3</v>
      </c>
      <c r="J220" s="655">
        <f t="shared" si="60"/>
        <v>0.95523287086519226</v>
      </c>
      <c r="K220" s="652">
        <f>(K175-K191)/(K119-K135)</f>
        <v>0.1327657964434355</v>
      </c>
      <c r="L220" s="656">
        <f>B220-K220</f>
        <v>5.6723699166483232E-3</v>
      </c>
      <c r="M220" s="657">
        <f>B220/K220</f>
        <v>1.0427246329145099</v>
      </c>
      <c r="N220" s="570"/>
    </row>
    <row r="221" spans="1:14" s="98" customFormat="1" ht="15" customHeight="1">
      <c r="A221" s="108" t="s">
        <v>32</v>
      </c>
      <c r="B221" s="441">
        <f t="shared" ref="B221:C224" si="64">B194/(B138+B54)</f>
        <v>5.9410234171725931E-2</v>
      </c>
      <c r="C221" s="402">
        <f t="shared" si="64"/>
        <v>6.2925721699643208E-2</v>
      </c>
      <c r="D221" s="402">
        <f t="shared" si="55"/>
        <v>-3.515487527917277E-3</v>
      </c>
      <c r="E221" s="402">
        <f t="shared" si="56"/>
        <v>0.94413274201768571</v>
      </c>
      <c r="F221" s="441">
        <f t="shared" ref="F221:G224" si="65">F194/(F138+F54)</f>
        <v>7.2440263812304034E-2</v>
      </c>
      <c r="G221" s="270">
        <f t="shared" si="65"/>
        <v>7.2880622837370235E-2</v>
      </c>
      <c r="H221" s="271">
        <f t="shared" si="58"/>
        <v>-4.4035902506620039E-4</v>
      </c>
      <c r="I221" s="270">
        <f t="shared" si="59"/>
        <v>-1.3030029640578103E-2</v>
      </c>
      <c r="J221" s="271">
        <f t="shared" si="60"/>
        <v>0.82012724754372113</v>
      </c>
      <c r="K221" s="443">
        <f>K194/(K138+K54)</f>
        <v>7.373761208117037E-2</v>
      </c>
      <c r="L221" s="459">
        <f t="shared" si="62"/>
        <v>-1.4327377909444439E-2</v>
      </c>
      <c r="M221" s="429">
        <f t="shared" si="63"/>
        <v>0.80569783174327836</v>
      </c>
    </row>
    <row r="222" spans="1:14" s="3" customFormat="1" ht="15" customHeight="1">
      <c r="A222" s="28" t="s">
        <v>33</v>
      </c>
      <c r="B222" s="479">
        <f t="shared" si="64"/>
        <v>4.6396608572774375E-2</v>
      </c>
      <c r="C222" s="402">
        <f t="shared" si="64"/>
        <v>5.2363299351251155E-2</v>
      </c>
      <c r="D222" s="405">
        <f t="shared" si="55"/>
        <v>-5.9666907784767798E-3</v>
      </c>
      <c r="E222" s="405">
        <f t="shared" si="56"/>
        <v>0.88605204690307171</v>
      </c>
      <c r="F222" s="479">
        <f t="shared" si="65"/>
        <v>4.9643647087736539E-2</v>
      </c>
      <c r="G222" s="272">
        <f t="shared" si="65"/>
        <v>4.9385749385749383E-2</v>
      </c>
      <c r="H222" s="273">
        <f t="shared" si="58"/>
        <v>2.5789770198715589E-4</v>
      </c>
      <c r="I222" s="272">
        <f t="shared" si="59"/>
        <v>-3.2470385149621639E-3</v>
      </c>
      <c r="J222" s="273">
        <f t="shared" si="60"/>
        <v>0.93459307070603448</v>
      </c>
      <c r="K222" s="445">
        <f>K195/(K139+K55)</f>
        <v>4.2871900826446277E-2</v>
      </c>
      <c r="L222" s="461">
        <f t="shared" si="62"/>
        <v>3.5247077463280985E-3</v>
      </c>
      <c r="M222" s="431">
        <f t="shared" si="63"/>
        <v>1.0822148698420626</v>
      </c>
    </row>
    <row r="223" spans="1:14" s="94" customFormat="1" ht="15" customHeight="1">
      <c r="A223" s="28" t="s">
        <v>35</v>
      </c>
      <c r="B223" s="479">
        <f t="shared" si="64"/>
        <v>5.9855233853006673E-2</v>
      </c>
      <c r="C223" s="402">
        <f t="shared" si="64"/>
        <v>6.1247216035634745E-2</v>
      </c>
      <c r="D223" s="405">
        <f t="shared" si="55"/>
        <v>-1.3919821826280723E-3</v>
      </c>
      <c r="E223" s="405">
        <f t="shared" si="56"/>
        <v>0.97727272727272707</v>
      </c>
      <c r="F223" s="479">
        <f t="shared" si="65"/>
        <v>7.711821410451547E-2</v>
      </c>
      <c r="G223" s="272">
        <f t="shared" si="65"/>
        <v>7.87001777100787E-2</v>
      </c>
      <c r="H223" s="273">
        <f t="shared" si="58"/>
        <v>-1.5819636055632302E-3</v>
      </c>
      <c r="I223" s="272">
        <f t="shared" si="59"/>
        <v>-1.7262980251508797E-2</v>
      </c>
      <c r="J223" s="273">
        <f t="shared" si="60"/>
        <v>0.77614911792286945</v>
      </c>
      <c r="K223" s="445">
        <f>K196/(K140+K56)</f>
        <v>9.445768772348033E-2</v>
      </c>
      <c r="L223" s="461">
        <f t="shared" si="62"/>
        <v>-3.4602453870473657E-2</v>
      </c>
      <c r="M223" s="431">
        <f t="shared" si="63"/>
        <v>0.63367244419776148</v>
      </c>
    </row>
    <row r="224" spans="1:14" s="621" customFormat="1" ht="15" customHeight="1">
      <c r="A224" s="658" t="s">
        <v>98</v>
      </c>
      <c r="B224" s="659">
        <f t="shared" si="64"/>
        <v>9.8124098124098169E-2</v>
      </c>
      <c r="C224" s="660">
        <f t="shared" si="64"/>
        <v>0.10141685309470541</v>
      </c>
      <c r="D224" s="660">
        <f>B224-C224</f>
        <v>-3.2927549706072423E-3</v>
      </c>
      <c r="E224" s="660">
        <f>B224/C224</f>
        <v>0.96753246753246824</v>
      </c>
      <c r="F224" s="659">
        <f t="shared" si="65"/>
        <v>0.12943962115232835</v>
      </c>
      <c r="G224" s="661">
        <f t="shared" si="65"/>
        <v>0.12875197472353872</v>
      </c>
      <c r="H224" s="662">
        <f t="shared" si="58"/>
        <v>6.8764642878962889E-4</v>
      </c>
      <c r="I224" s="661">
        <f t="shared" si="59"/>
        <v>-3.131552302823018E-2</v>
      </c>
      <c r="J224" s="662">
        <f t="shared" si="60"/>
        <v>0.7580684897758071</v>
      </c>
      <c r="K224" s="663">
        <f>K197/(K141+K57)</f>
        <v>0.11378205128205129</v>
      </c>
      <c r="L224" s="664">
        <f>B224-K224</f>
        <v>-1.5657953157953125E-2</v>
      </c>
      <c r="M224" s="665">
        <f>B224/K224</f>
        <v>0.86238643985122887</v>
      </c>
    </row>
  </sheetData>
  <pageMargins left="0.7" right="0.7" top="0.75" bottom="0.75" header="0.3" footer="0.3"/>
  <pageSetup scale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zoomScale="92" zoomScaleNormal="92" workbookViewId="0">
      <selection activeCell="B141" sqref="B141"/>
    </sheetView>
  </sheetViews>
  <sheetFormatPr defaultRowHeight="13.2"/>
  <cols>
    <col min="1" max="1" width="35.6640625" customWidth="1"/>
    <col min="2" max="8" width="15.6640625" customWidth="1"/>
    <col min="9" max="9" width="15.6640625" style="298" customWidth="1"/>
    <col min="10" max="10" width="15.6640625" style="300" customWidth="1"/>
    <col min="11" max="13" width="15.6640625" customWidth="1"/>
  </cols>
  <sheetData>
    <row r="1" spans="1:13" ht="21">
      <c r="A1" s="4" t="s">
        <v>292</v>
      </c>
      <c r="L1" s="123"/>
    </row>
    <row r="2" spans="1:13">
      <c r="L2" s="123"/>
    </row>
    <row r="3" spans="1:13" ht="15.6">
      <c r="A3" s="2" t="s">
        <v>293</v>
      </c>
      <c r="L3" s="123"/>
    </row>
    <row r="4" spans="1:13">
      <c r="A4" s="21"/>
      <c r="B4" s="21"/>
      <c r="C4" s="21"/>
      <c r="D4" s="21"/>
      <c r="E4" s="21"/>
      <c r="F4" s="21"/>
      <c r="G4" s="21"/>
      <c r="H4" s="21"/>
      <c r="I4" s="299"/>
      <c r="J4" s="301"/>
      <c r="K4" s="21"/>
      <c r="L4" s="21"/>
      <c r="M4" s="21"/>
    </row>
    <row r="5" spans="1:13" s="293" customFormat="1" ht="70.05" customHeight="1">
      <c r="A5" s="114" t="s">
        <v>46</v>
      </c>
      <c r="B5" s="328" t="s">
        <v>491</v>
      </c>
      <c r="C5" s="368" t="s">
        <v>507</v>
      </c>
      <c r="D5" s="369" t="s">
        <v>408</v>
      </c>
      <c r="E5" s="369" t="s">
        <v>409</v>
      </c>
      <c r="F5" s="330" t="s">
        <v>492</v>
      </c>
      <c r="G5" s="116" t="s">
        <v>508</v>
      </c>
      <c r="H5" s="250" t="s">
        <v>509</v>
      </c>
      <c r="I5" s="464" t="s">
        <v>247</v>
      </c>
      <c r="J5" s="302" t="s">
        <v>207</v>
      </c>
      <c r="K5" s="328" t="s">
        <v>141</v>
      </c>
      <c r="L5" s="385" t="s">
        <v>208</v>
      </c>
      <c r="M5" s="397" t="s">
        <v>209</v>
      </c>
    </row>
    <row r="6" spans="1:13">
      <c r="A6" s="10"/>
      <c r="B6" s="329" t="s">
        <v>16</v>
      </c>
      <c r="C6" s="20" t="s">
        <v>16</v>
      </c>
      <c r="D6" s="371" t="s">
        <v>16</v>
      </c>
      <c r="E6" s="371" t="s">
        <v>1</v>
      </c>
      <c r="F6" s="332" t="s">
        <v>16</v>
      </c>
      <c r="G6" s="27" t="s">
        <v>16</v>
      </c>
      <c r="H6" s="6" t="s">
        <v>16</v>
      </c>
      <c r="I6" s="465" t="s">
        <v>16</v>
      </c>
      <c r="J6" s="303" t="s">
        <v>1</v>
      </c>
      <c r="K6" s="329" t="s">
        <v>16</v>
      </c>
      <c r="L6" s="16" t="s">
        <v>16</v>
      </c>
      <c r="M6" s="398" t="s">
        <v>1</v>
      </c>
    </row>
    <row r="7" spans="1:13" ht="16.2" customHeight="1">
      <c r="A7" s="98" t="s">
        <v>17</v>
      </c>
      <c r="B7" s="275">
        <v>348.47</v>
      </c>
      <c r="C7" s="698">
        <v>348.89</v>
      </c>
      <c r="D7" s="374">
        <f>B7-C7</f>
        <v>-0.41999999999995907</v>
      </c>
      <c r="E7" s="375">
        <f>B7/C7</f>
        <v>0.99879618217776389</v>
      </c>
      <c r="F7" s="275">
        <v>351.32</v>
      </c>
      <c r="G7" s="715">
        <v>351.25</v>
      </c>
      <c r="H7" s="281">
        <f>F7-G7</f>
        <v>6.9999999999993179E-2</v>
      </c>
      <c r="I7" s="466">
        <f>B7-F7</f>
        <v>-2.8499999999999659</v>
      </c>
      <c r="J7" s="290">
        <f>B7/F7</f>
        <v>0.99188773767505423</v>
      </c>
      <c r="K7" s="105">
        <v>313.77</v>
      </c>
      <c r="L7" s="388">
        <f>B7-K7</f>
        <v>34.700000000000045</v>
      </c>
      <c r="M7" s="389">
        <f>B7/K7</f>
        <v>1.1105905599643051</v>
      </c>
    </row>
    <row r="8" spans="1:13" ht="16.2" customHeight="1">
      <c r="A8" s="98" t="s">
        <v>18</v>
      </c>
      <c r="B8" s="275">
        <v>120.44</v>
      </c>
      <c r="C8" s="700">
        <v>120.44</v>
      </c>
      <c r="D8" s="374">
        <f t="shared" ref="D8:D20" si="0">B8-C8</f>
        <v>0</v>
      </c>
      <c r="E8" s="375">
        <f t="shared" ref="E8:E20" si="1">B8/C8</f>
        <v>1</v>
      </c>
      <c r="F8" s="275">
        <v>116.92</v>
      </c>
      <c r="G8" s="716">
        <v>116.92</v>
      </c>
      <c r="H8" s="251">
        <f t="shared" ref="H8:H20" si="2">F8-G8</f>
        <v>0</v>
      </c>
      <c r="I8" s="467">
        <f t="shared" ref="I8:I20" si="3">B8-F8</f>
        <v>3.519999999999996</v>
      </c>
      <c r="J8" s="291">
        <f t="shared" ref="J8:J20" si="4">B8/F8</f>
        <v>1.030106055422511</v>
      </c>
      <c r="K8" s="110">
        <v>106.86</v>
      </c>
      <c r="L8" s="390">
        <f t="shared" ref="L8:L20" si="5">B8-K8</f>
        <v>13.579999999999998</v>
      </c>
      <c r="M8" s="391">
        <f t="shared" ref="M8:M20" si="6">B8/K8</f>
        <v>1.127082163578514</v>
      </c>
    </row>
    <row r="9" spans="1:13" ht="16.2" customHeight="1">
      <c r="A9" s="359" t="s">
        <v>19</v>
      </c>
      <c r="B9" s="447">
        <v>228.03</v>
      </c>
      <c r="C9" s="702">
        <v>228.45</v>
      </c>
      <c r="D9" s="377">
        <f t="shared" si="0"/>
        <v>-0.41999999999998749</v>
      </c>
      <c r="E9" s="378">
        <f t="shared" si="1"/>
        <v>0.99816152330925811</v>
      </c>
      <c r="F9" s="447">
        <v>234.4</v>
      </c>
      <c r="G9" s="717">
        <v>234.33</v>
      </c>
      <c r="H9" s="362">
        <f t="shared" si="2"/>
        <v>6.9999999999993179E-2</v>
      </c>
      <c r="I9" s="468">
        <f t="shared" si="3"/>
        <v>-6.3700000000000045</v>
      </c>
      <c r="J9" s="448">
        <f t="shared" si="4"/>
        <v>0.97282423208191127</v>
      </c>
      <c r="K9" s="420">
        <v>206.91</v>
      </c>
      <c r="L9" s="392">
        <f t="shared" si="5"/>
        <v>21.120000000000005</v>
      </c>
      <c r="M9" s="393">
        <f t="shared" si="6"/>
        <v>1.10207336523126</v>
      </c>
    </row>
    <row r="10" spans="1:13" ht="16.2" customHeight="1">
      <c r="A10" s="98" t="s">
        <v>20</v>
      </c>
      <c r="B10" s="275">
        <v>176.92</v>
      </c>
      <c r="C10" s="700">
        <v>176.92</v>
      </c>
      <c r="D10" s="374">
        <f t="shared" si="0"/>
        <v>0</v>
      </c>
      <c r="E10" s="375">
        <f t="shared" si="1"/>
        <v>1</v>
      </c>
      <c r="F10" s="275">
        <v>185.78</v>
      </c>
      <c r="G10" s="716">
        <v>185.78</v>
      </c>
      <c r="H10" s="251">
        <f t="shared" si="2"/>
        <v>0</v>
      </c>
      <c r="I10" s="467">
        <f t="shared" si="3"/>
        <v>-8.8600000000000136</v>
      </c>
      <c r="J10" s="291">
        <f t="shared" si="4"/>
        <v>0.95230918290451061</v>
      </c>
      <c r="K10" s="110">
        <v>164.73</v>
      </c>
      <c r="L10" s="390">
        <f t="shared" si="5"/>
        <v>12.189999999999998</v>
      </c>
      <c r="M10" s="391">
        <f t="shared" si="6"/>
        <v>1.0739998785892066</v>
      </c>
    </row>
    <row r="11" spans="1:13" ht="16.2" customHeight="1">
      <c r="A11" s="3" t="s">
        <v>21</v>
      </c>
      <c r="B11" s="276">
        <v>57</v>
      </c>
      <c r="C11" s="704">
        <v>57</v>
      </c>
      <c r="D11" s="380">
        <f t="shared" si="0"/>
        <v>0</v>
      </c>
      <c r="E11" s="381">
        <f t="shared" si="1"/>
        <v>1</v>
      </c>
      <c r="F11" s="276">
        <v>57.8</v>
      </c>
      <c r="G11" s="564">
        <v>57.8</v>
      </c>
      <c r="H11" s="96">
        <f t="shared" si="2"/>
        <v>0</v>
      </c>
      <c r="I11" s="469">
        <f t="shared" si="3"/>
        <v>-0.79999999999999716</v>
      </c>
      <c r="J11" s="294">
        <f t="shared" si="4"/>
        <v>0.98615916955017302</v>
      </c>
      <c r="K11" s="101">
        <v>56.8</v>
      </c>
      <c r="L11" s="449">
        <f t="shared" si="5"/>
        <v>0.20000000000000284</v>
      </c>
      <c r="M11" s="450">
        <f t="shared" si="6"/>
        <v>1.0035211267605635</v>
      </c>
    </row>
    <row r="12" spans="1:13" ht="16.2" customHeight="1">
      <c r="A12" s="3" t="s">
        <v>25</v>
      </c>
      <c r="B12" s="276">
        <v>108</v>
      </c>
      <c r="C12" s="704">
        <v>108</v>
      </c>
      <c r="D12" s="380">
        <f t="shared" si="0"/>
        <v>0</v>
      </c>
      <c r="E12" s="381">
        <f t="shared" si="1"/>
        <v>1</v>
      </c>
      <c r="F12" s="276">
        <v>114.1</v>
      </c>
      <c r="G12" s="564">
        <v>114.1</v>
      </c>
      <c r="H12" s="96">
        <f t="shared" si="2"/>
        <v>0</v>
      </c>
      <c r="I12" s="469">
        <f t="shared" si="3"/>
        <v>-6.0999999999999943</v>
      </c>
      <c r="J12" s="294">
        <f t="shared" si="4"/>
        <v>0.94653812445223495</v>
      </c>
      <c r="K12" s="101">
        <v>96.5</v>
      </c>
      <c r="L12" s="449">
        <f t="shared" si="5"/>
        <v>11.5</v>
      </c>
      <c r="M12" s="450">
        <f t="shared" si="6"/>
        <v>1.1191709844559585</v>
      </c>
    </row>
    <row r="13" spans="1:13" ht="16.2" customHeight="1">
      <c r="A13" s="34" t="s">
        <v>47</v>
      </c>
      <c r="B13" s="277">
        <v>9.4</v>
      </c>
      <c r="C13" s="706">
        <v>9.4</v>
      </c>
      <c r="D13" s="383">
        <f t="shared" si="0"/>
        <v>0</v>
      </c>
      <c r="E13" s="384">
        <f t="shared" si="1"/>
        <v>1</v>
      </c>
      <c r="F13" s="277">
        <v>10.67</v>
      </c>
      <c r="G13" s="718">
        <v>10.67</v>
      </c>
      <c r="H13" s="66">
        <f t="shared" si="2"/>
        <v>0</v>
      </c>
      <c r="I13" s="470">
        <f t="shared" si="3"/>
        <v>-1.2699999999999996</v>
      </c>
      <c r="J13" s="295">
        <f t="shared" si="4"/>
        <v>0.88097469540768514</v>
      </c>
      <c r="K13" s="102">
        <v>9.2200000000000006</v>
      </c>
      <c r="L13" s="245">
        <f t="shared" si="5"/>
        <v>0.17999999999999972</v>
      </c>
      <c r="M13" s="451">
        <f t="shared" si="6"/>
        <v>1.019522776572668</v>
      </c>
    </row>
    <row r="14" spans="1:13" ht="16.2" customHeight="1">
      <c r="A14" s="98" t="s">
        <v>24</v>
      </c>
      <c r="B14" s="275">
        <v>18.18</v>
      </c>
      <c r="C14" s="700">
        <v>18.18</v>
      </c>
      <c r="D14" s="374">
        <f t="shared" si="0"/>
        <v>0</v>
      </c>
      <c r="E14" s="375">
        <f t="shared" si="1"/>
        <v>1</v>
      </c>
      <c r="F14" s="275">
        <v>16.8</v>
      </c>
      <c r="G14" s="716">
        <v>16.809999999999999</v>
      </c>
      <c r="H14" s="251">
        <f t="shared" si="2"/>
        <v>-9.9999999999980105E-3</v>
      </c>
      <c r="I14" s="467">
        <f t="shared" si="3"/>
        <v>1.379999999999999</v>
      </c>
      <c r="J14" s="291">
        <f t="shared" si="4"/>
        <v>1.0821428571428571</v>
      </c>
      <c r="K14" s="110">
        <v>15.48</v>
      </c>
      <c r="L14" s="390">
        <f t="shared" si="5"/>
        <v>2.6999999999999993</v>
      </c>
      <c r="M14" s="391">
        <f t="shared" si="6"/>
        <v>1.1744186046511627</v>
      </c>
    </row>
    <row r="15" spans="1:13" s="98" customFormat="1" ht="16.2" customHeight="1">
      <c r="A15" s="119" t="s">
        <v>26</v>
      </c>
      <c r="B15" s="275">
        <v>14.2</v>
      </c>
      <c r="C15" s="700">
        <v>14.2</v>
      </c>
      <c r="D15" s="374">
        <f t="shared" si="0"/>
        <v>0</v>
      </c>
      <c r="E15" s="375">
        <f t="shared" si="1"/>
        <v>1</v>
      </c>
      <c r="F15" s="275">
        <v>12.9</v>
      </c>
      <c r="G15" s="716">
        <v>12.9</v>
      </c>
      <c r="H15" s="251">
        <f t="shared" si="2"/>
        <v>0</v>
      </c>
      <c r="I15" s="467">
        <f t="shared" si="3"/>
        <v>1.2999999999999989</v>
      </c>
      <c r="J15" s="291">
        <f t="shared" si="4"/>
        <v>1.1007751937984496</v>
      </c>
      <c r="K15" s="110">
        <v>11.79</v>
      </c>
      <c r="L15" s="390">
        <f t="shared" si="5"/>
        <v>2.41</v>
      </c>
      <c r="M15" s="391">
        <f t="shared" si="6"/>
        <v>1.2044105173876167</v>
      </c>
    </row>
    <row r="16" spans="1:13" s="570" customFormat="1" ht="16.2" customHeight="1">
      <c r="A16" s="648" t="s">
        <v>102</v>
      </c>
      <c r="B16" s="579">
        <f>B7-B15</f>
        <v>334.27000000000004</v>
      </c>
      <c r="C16" s="708">
        <v>334.69</v>
      </c>
      <c r="D16" s="580">
        <f t="shared" si="0"/>
        <v>-0.41999999999995907</v>
      </c>
      <c r="E16" s="572">
        <f t="shared" si="1"/>
        <v>0.99874510741282996</v>
      </c>
      <c r="F16" s="579">
        <f>F7-F15</f>
        <v>338.42</v>
      </c>
      <c r="G16" s="719">
        <v>338.35</v>
      </c>
      <c r="H16" s="584">
        <f>F16-G16</f>
        <v>6.9999999999993179E-2</v>
      </c>
      <c r="I16" s="592">
        <f>B16-F16</f>
        <v>-4.1499999999999773</v>
      </c>
      <c r="J16" s="585">
        <f>B16/F16</f>
        <v>0.98773713137521435</v>
      </c>
      <c r="K16" s="579">
        <f>K7-K15</f>
        <v>301.97999999999996</v>
      </c>
      <c r="L16" s="593">
        <f>B16-K16</f>
        <v>32.290000000000077</v>
      </c>
      <c r="M16" s="577">
        <f>B16/K16</f>
        <v>1.1069276111000732</v>
      </c>
    </row>
    <row r="17" spans="1:13" s="587" customFormat="1" ht="16.2" customHeight="1">
      <c r="A17" s="649" t="s">
        <v>103</v>
      </c>
      <c r="B17" s="571">
        <f>B15/B7</f>
        <v>4.0749562372657609E-2</v>
      </c>
      <c r="C17" s="710">
        <v>4.0700507323225082E-2</v>
      </c>
      <c r="D17" s="572">
        <f t="shared" si="0"/>
        <v>4.9055049432526754E-5</v>
      </c>
      <c r="E17" s="572">
        <f t="shared" si="1"/>
        <v>1.0012052687462334</v>
      </c>
      <c r="F17" s="571">
        <f>F15/F7</f>
        <v>3.6718661049755213E-2</v>
      </c>
      <c r="G17" s="573">
        <v>3.6725978647686834E-2</v>
      </c>
      <c r="H17" s="574">
        <f>F17-G17</f>
        <v>-7.317597931620623E-6</v>
      </c>
      <c r="I17" s="573">
        <f>B17-F17</f>
        <v>4.0309013229023957E-3</v>
      </c>
      <c r="J17" s="585">
        <f>B17/F17</f>
        <v>1.1097780040900829</v>
      </c>
      <c r="K17" s="571">
        <f>K15/K7</f>
        <v>3.7575294005163018E-2</v>
      </c>
      <c r="L17" s="576">
        <f>B17-K17</f>
        <v>3.1742683674945912E-3</v>
      </c>
      <c r="M17" s="577">
        <f>B17/K17</f>
        <v>1.0844775390728396</v>
      </c>
    </row>
    <row r="18" spans="1:13" ht="16.2" customHeight="1">
      <c r="A18" s="111" t="s">
        <v>55</v>
      </c>
      <c r="B18" s="95">
        <v>2.48</v>
      </c>
      <c r="C18" s="704">
        <v>2.48</v>
      </c>
      <c r="D18" s="380">
        <f t="shared" si="0"/>
        <v>0</v>
      </c>
      <c r="E18" s="381">
        <f t="shared" si="1"/>
        <v>1</v>
      </c>
      <c r="F18" s="95">
        <v>2.38</v>
      </c>
      <c r="G18" s="564">
        <v>2.38</v>
      </c>
      <c r="H18" s="96">
        <f t="shared" si="2"/>
        <v>0</v>
      </c>
      <c r="I18" s="469">
        <f t="shared" si="3"/>
        <v>0.10000000000000009</v>
      </c>
      <c r="J18" s="294">
        <f t="shared" si="4"/>
        <v>1.0420168067226891</v>
      </c>
      <c r="K18" s="101">
        <v>2.3199999999999998</v>
      </c>
      <c r="L18" s="449">
        <f t="shared" si="5"/>
        <v>0.16000000000000014</v>
      </c>
      <c r="M18" s="450">
        <f t="shared" si="6"/>
        <v>1.0689655172413794</v>
      </c>
    </row>
    <row r="19" spans="1:13" ht="16.2" customHeight="1">
      <c r="A19" s="3" t="s">
        <v>36</v>
      </c>
      <c r="B19" s="95">
        <v>0.26</v>
      </c>
      <c r="C19" s="704">
        <v>0.26</v>
      </c>
      <c r="D19" s="380">
        <f t="shared" si="0"/>
        <v>0</v>
      </c>
      <c r="E19" s="381">
        <f t="shared" si="1"/>
        <v>1</v>
      </c>
      <c r="F19" s="95">
        <v>0.24</v>
      </c>
      <c r="G19" s="564">
        <v>0.24</v>
      </c>
      <c r="H19" s="96">
        <f t="shared" si="2"/>
        <v>0</v>
      </c>
      <c r="I19" s="469">
        <f t="shared" si="3"/>
        <v>2.0000000000000018E-2</v>
      </c>
      <c r="J19" s="294">
        <f t="shared" si="4"/>
        <v>1.0833333333333335</v>
      </c>
      <c r="K19" s="101">
        <v>0.24</v>
      </c>
      <c r="L19" s="449">
        <f t="shared" si="5"/>
        <v>2.0000000000000018E-2</v>
      </c>
      <c r="M19" s="450">
        <f t="shared" si="6"/>
        <v>1.0833333333333335</v>
      </c>
    </row>
    <row r="20" spans="1:13" ht="16.2" customHeight="1">
      <c r="A20" s="34" t="s">
        <v>37</v>
      </c>
      <c r="B20" s="78">
        <v>0.48</v>
      </c>
      <c r="C20" s="706">
        <v>0.48</v>
      </c>
      <c r="D20" s="383">
        <f t="shared" si="0"/>
        <v>0</v>
      </c>
      <c r="E20" s="384">
        <f t="shared" si="1"/>
        <v>1</v>
      </c>
      <c r="F20" s="78">
        <v>0.51</v>
      </c>
      <c r="G20" s="718">
        <v>0.51</v>
      </c>
      <c r="H20" s="66">
        <f t="shared" si="2"/>
        <v>0</v>
      </c>
      <c r="I20" s="470">
        <f t="shared" si="3"/>
        <v>-3.0000000000000027E-2</v>
      </c>
      <c r="J20" s="295">
        <f t="shared" si="4"/>
        <v>0.94117647058823528</v>
      </c>
      <c r="K20" s="102">
        <v>0.34</v>
      </c>
      <c r="L20" s="245">
        <f t="shared" si="5"/>
        <v>0.13999999999999996</v>
      </c>
      <c r="M20" s="451">
        <f t="shared" si="6"/>
        <v>1.4117647058823528</v>
      </c>
    </row>
    <row r="23" spans="1:13" ht="15.6">
      <c r="A23" s="2" t="s">
        <v>294</v>
      </c>
    </row>
    <row r="24" spans="1:13">
      <c r="A24" s="21"/>
      <c r="B24" s="21"/>
      <c r="C24" s="21"/>
      <c r="D24" s="21"/>
      <c r="E24" s="21"/>
      <c r="F24" s="21"/>
      <c r="G24" s="21"/>
      <c r="H24" s="21"/>
      <c r="I24" s="299"/>
      <c r="J24" s="301"/>
      <c r="K24" s="21"/>
      <c r="L24" s="82"/>
    </row>
    <row r="25" spans="1:13" ht="60" customHeight="1">
      <c r="A25" s="473" t="s">
        <v>56</v>
      </c>
      <c r="B25" s="328" t="s">
        <v>493</v>
      </c>
      <c r="C25" s="368" t="s">
        <v>510</v>
      </c>
      <c r="D25" s="369" t="s">
        <v>413</v>
      </c>
      <c r="E25" s="369" t="s">
        <v>414</v>
      </c>
      <c r="F25" s="330" t="s">
        <v>494</v>
      </c>
      <c r="G25" s="116" t="s">
        <v>511</v>
      </c>
      <c r="H25" s="250" t="s">
        <v>512</v>
      </c>
      <c r="I25" s="464" t="s">
        <v>211</v>
      </c>
      <c r="J25" s="302" t="s">
        <v>212</v>
      </c>
      <c r="K25" s="328" t="s">
        <v>142</v>
      </c>
      <c r="L25" s="385" t="s">
        <v>213</v>
      </c>
      <c r="M25" s="397" t="s">
        <v>295</v>
      </c>
    </row>
    <row r="26" spans="1:13">
      <c r="A26" s="474"/>
      <c r="B26" s="329" t="s">
        <v>16</v>
      </c>
      <c r="C26" s="20" t="s">
        <v>16</v>
      </c>
      <c r="D26" s="371" t="s">
        <v>16</v>
      </c>
      <c r="E26" s="371" t="s">
        <v>1</v>
      </c>
      <c r="F26" s="332" t="s">
        <v>16</v>
      </c>
      <c r="G26" s="27" t="s">
        <v>16</v>
      </c>
      <c r="H26" s="6" t="s">
        <v>16</v>
      </c>
      <c r="I26" s="465" t="s">
        <v>16</v>
      </c>
      <c r="J26" s="303" t="s">
        <v>1</v>
      </c>
      <c r="K26" s="329" t="s">
        <v>16</v>
      </c>
      <c r="L26" s="16" t="s">
        <v>16</v>
      </c>
      <c r="M26" s="398" t="s">
        <v>1</v>
      </c>
    </row>
    <row r="27" spans="1:13" ht="16.2" customHeight="1">
      <c r="A27" s="475" t="s">
        <v>17</v>
      </c>
      <c r="B27" s="104">
        <v>152.44999999999999</v>
      </c>
      <c r="C27" s="698">
        <v>152.43</v>
      </c>
      <c r="D27" s="374">
        <f>B27-C27</f>
        <v>1.999999999998181E-2</v>
      </c>
      <c r="E27" s="375">
        <f>B27/C27</f>
        <v>1.0001312077674998</v>
      </c>
      <c r="F27" s="104">
        <v>147.26</v>
      </c>
      <c r="G27" s="715">
        <v>147.66</v>
      </c>
      <c r="H27" s="281">
        <f>F27-G27</f>
        <v>-0.40000000000000568</v>
      </c>
      <c r="I27" s="466">
        <f>B27-F27</f>
        <v>5.1899999999999977</v>
      </c>
      <c r="J27" s="290">
        <f>B27/F27</f>
        <v>1.0352437865000679</v>
      </c>
      <c r="K27" s="105">
        <v>132.55000000000001</v>
      </c>
      <c r="L27" s="388">
        <f>B27-K27</f>
        <v>19.899999999999977</v>
      </c>
      <c r="M27" s="389">
        <f>B27/K27</f>
        <v>1.1501320256506977</v>
      </c>
    </row>
    <row r="28" spans="1:13" ht="16.2" customHeight="1">
      <c r="A28" s="475" t="s">
        <v>18</v>
      </c>
      <c r="B28" s="109">
        <v>60.56</v>
      </c>
      <c r="C28" s="700">
        <v>61.24</v>
      </c>
      <c r="D28" s="374">
        <f t="shared" ref="D28:D40" si="7">B28-C28</f>
        <v>-0.67999999999999972</v>
      </c>
      <c r="E28" s="375">
        <f t="shared" ref="E28:E40" si="8">B28/C28</f>
        <v>0.98889614630960154</v>
      </c>
      <c r="F28" s="109">
        <v>59.16</v>
      </c>
      <c r="G28" s="716">
        <v>59.16</v>
      </c>
      <c r="H28" s="251">
        <f t="shared" ref="H28:H40" si="9">F28-G28</f>
        <v>0</v>
      </c>
      <c r="I28" s="467">
        <f t="shared" ref="I28:I40" si="10">B28-F28</f>
        <v>1.4000000000000057</v>
      </c>
      <c r="J28" s="291">
        <f t="shared" ref="J28:J40" si="11">B28/F28</f>
        <v>1.0236646382691008</v>
      </c>
      <c r="K28" s="110">
        <v>52.86</v>
      </c>
      <c r="L28" s="390">
        <f t="shared" ref="L28:L40" si="12">B28-K28</f>
        <v>7.7000000000000028</v>
      </c>
      <c r="M28" s="391">
        <f t="shared" ref="M28:M40" si="13">B28/K28</f>
        <v>1.1456678017404465</v>
      </c>
    </row>
    <row r="29" spans="1:13" ht="16.2" customHeight="1">
      <c r="A29" s="476" t="s">
        <v>19</v>
      </c>
      <c r="B29" s="360">
        <v>91.9</v>
      </c>
      <c r="C29" s="702">
        <v>91.2</v>
      </c>
      <c r="D29" s="377">
        <f t="shared" si="7"/>
        <v>0.70000000000000284</v>
      </c>
      <c r="E29" s="378">
        <f t="shared" si="8"/>
        <v>1.0076754385964912</v>
      </c>
      <c r="F29" s="360">
        <v>88.11</v>
      </c>
      <c r="G29" s="717">
        <v>88.5</v>
      </c>
      <c r="H29" s="362">
        <f t="shared" si="9"/>
        <v>-0.39000000000000057</v>
      </c>
      <c r="I29" s="468">
        <f t="shared" si="10"/>
        <v>3.7900000000000063</v>
      </c>
      <c r="J29" s="448">
        <f t="shared" si="11"/>
        <v>1.0430144138009307</v>
      </c>
      <c r="K29" s="420">
        <v>79.69</v>
      </c>
      <c r="L29" s="392">
        <f t="shared" si="12"/>
        <v>12.210000000000008</v>
      </c>
      <c r="M29" s="393">
        <f t="shared" si="13"/>
        <v>1.1532187225498809</v>
      </c>
    </row>
    <row r="30" spans="1:13" ht="16.2" customHeight="1">
      <c r="A30" s="475" t="s">
        <v>20</v>
      </c>
      <c r="B30" s="109">
        <v>82.4</v>
      </c>
      <c r="C30" s="700">
        <v>81.400000000000006</v>
      </c>
      <c r="D30" s="374">
        <f t="shared" si="7"/>
        <v>1</v>
      </c>
      <c r="E30" s="375">
        <f t="shared" si="8"/>
        <v>1.0122850122850122</v>
      </c>
      <c r="F30" s="109">
        <v>79.23</v>
      </c>
      <c r="G30" s="716">
        <v>79.66</v>
      </c>
      <c r="H30" s="251">
        <f t="shared" si="9"/>
        <v>-0.42999999999999261</v>
      </c>
      <c r="I30" s="467">
        <f t="shared" si="10"/>
        <v>3.1700000000000017</v>
      </c>
      <c r="J30" s="291">
        <f t="shared" si="11"/>
        <v>1.0400100971854096</v>
      </c>
      <c r="K30" s="110">
        <v>71.88</v>
      </c>
      <c r="L30" s="390">
        <f t="shared" si="12"/>
        <v>10.52000000000001</v>
      </c>
      <c r="M30" s="391">
        <f t="shared" si="13"/>
        <v>1.146355036171397</v>
      </c>
    </row>
    <row r="31" spans="1:13" ht="16.2" customHeight="1">
      <c r="A31" s="477" t="s">
        <v>21</v>
      </c>
      <c r="B31" s="95">
        <v>8.5</v>
      </c>
      <c r="C31" s="704">
        <v>8</v>
      </c>
      <c r="D31" s="380">
        <f t="shared" si="7"/>
        <v>0.5</v>
      </c>
      <c r="E31" s="381">
        <f t="shared" si="8"/>
        <v>1.0625</v>
      </c>
      <c r="F31" s="95">
        <v>7.02</v>
      </c>
      <c r="G31" s="564">
        <v>7.02</v>
      </c>
      <c r="H31" s="96">
        <f t="shared" si="9"/>
        <v>0</v>
      </c>
      <c r="I31" s="469">
        <f t="shared" si="10"/>
        <v>1.4800000000000004</v>
      </c>
      <c r="J31" s="294">
        <f t="shared" si="11"/>
        <v>1.2108262108262109</v>
      </c>
      <c r="K31" s="101">
        <v>9.92</v>
      </c>
      <c r="L31" s="449">
        <f t="shared" si="12"/>
        <v>-1.42</v>
      </c>
      <c r="M31" s="450">
        <f t="shared" si="13"/>
        <v>0.85685483870967738</v>
      </c>
    </row>
    <row r="32" spans="1:13" ht="16.2" customHeight="1">
      <c r="A32" s="477" t="s">
        <v>25</v>
      </c>
      <c r="B32" s="95">
        <v>65.5</v>
      </c>
      <c r="C32" s="704">
        <v>65</v>
      </c>
      <c r="D32" s="380">
        <f t="shared" si="7"/>
        <v>0.5</v>
      </c>
      <c r="E32" s="381">
        <f t="shared" si="8"/>
        <v>1.0076923076923077</v>
      </c>
      <c r="F32" s="95">
        <v>63.14</v>
      </c>
      <c r="G32" s="564">
        <v>63.14</v>
      </c>
      <c r="H32" s="96">
        <f t="shared" si="9"/>
        <v>0</v>
      </c>
      <c r="I32" s="469">
        <f t="shared" si="10"/>
        <v>2.3599999999999994</v>
      </c>
      <c r="J32" s="294">
        <f t="shared" si="11"/>
        <v>1.0373772568894519</v>
      </c>
      <c r="K32" s="101">
        <v>54.38</v>
      </c>
      <c r="L32" s="449">
        <f t="shared" si="12"/>
        <v>11.119999999999997</v>
      </c>
      <c r="M32" s="450">
        <f t="shared" si="13"/>
        <v>1.2044869437293122</v>
      </c>
    </row>
    <row r="33" spans="1:13" ht="16.2" customHeight="1">
      <c r="A33" s="346" t="s">
        <v>47</v>
      </c>
      <c r="B33" s="78">
        <v>6</v>
      </c>
      <c r="C33" s="706">
        <v>6</v>
      </c>
      <c r="D33" s="383">
        <f t="shared" si="7"/>
        <v>0</v>
      </c>
      <c r="E33" s="384">
        <f t="shared" si="8"/>
        <v>1</v>
      </c>
      <c r="F33" s="78">
        <v>6.17</v>
      </c>
      <c r="G33" s="718">
        <v>6.6</v>
      </c>
      <c r="H33" s="66">
        <f t="shared" si="9"/>
        <v>-0.42999999999999972</v>
      </c>
      <c r="I33" s="470">
        <f t="shared" si="10"/>
        <v>-0.16999999999999993</v>
      </c>
      <c r="J33" s="295">
        <f t="shared" si="11"/>
        <v>0.97244732576985415</v>
      </c>
      <c r="K33" s="102">
        <v>5.4</v>
      </c>
      <c r="L33" s="245">
        <f t="shared" si="12"/>
        <v>0.59999999999999964</v>
      </c>
      <c r="M33" s="451">
        <f t="shared" si="13"/>
        <v>1.1111111111111109</v>
      </c>
    </row>
    <row r="34" spans="1:13" ht="16.2" customHeight="1">
      <c r="A34" s="475" t="s">
        <v>24</v>
      </c>
      <c r="B34" s="109">
        <v>0.4</v>
      </c>
      <c r="C34" s="700">
        <v>0.4</v>
      </c>
      <c r="D34" s="374">
        <f t="shared" si="7"/>
        <v>0</v>
      </c>
      <c r="E34" s="375">
        <f t="shared" si="8"/>
        <v>1</v>
      </c>
      <c r="F34" s="109">
        <v>0.39</v>
      </c>
      <c r="G34" s="716">
        <v>0.36</v>
      </c>
      <c r="H34" s="251">
        <f t="shared" si="9"/>
        <v>3.0000000000000027E-2</v>
      </c>
      <c r="I34" s="467">
        <f t="shared" si="10"/>
        <v>1.0000000000000009E-2</v>
      </c>
      <c r="J34" s="291">
        <f t="shared" si="11"/>
        <v>1.0256410256410258</v>
      </c>
      <c r="K34" s="110">
        <v>0.32</v>
      </c>
      <c r="L34" s="390">
        <f t="shared" si="12"/>
        <v>8.0000000000000016E-2</v>
      </c>
      <c r="M34" s="391">
        <f t="shared" si="13"/>
        <v>1.25</v>
      </c>
    </row>
    <row r="35" spans="1:13" s="98" customFormat="1" ht="16.2" customHeight="1">
      <c r="A35" s="475" t="s">
        <v>26</v>
      </c>
      <c r="B35" s="109">
        <v>0.15</v>
      </c>
      <c r="C35" s="700">
        <v>0.15</v>
      </c>
      <c r="D35" s="374">
        <f t="shared" si="7"/>
        <v>0</v>
      </c>
      <c r="E35" s="375">
        <f t="shared" si="8"/>
        <v>1</v>
      </c>
      <c r="F35" s="109">
        <v>0.11</v>
      </c>
      <c r="G35" s="716">
        <v>0.11</v>
      </c>
      <c r="H35" s="251">
        <f t="shared" si="9"/>
        <v>0</v>
      </c>
      <c r="I35" s="467">
        <f t="shared" si="10"/>
        <v>3.9999999999999994E-2</v>
      </c>
      <c r="J35" s="291">
        <f t="shared" si="11"/>
        <v>1.3636363636363635</v>
      </c>
      <c r="K35" s="110">
        <v>0.11</v>
      </c>
      <c r="L35" s="390">
        <f t="shared" si="12"/>
        <v>3.9999999999999994E-2</v>
      </c>
      <c r="M35" s="391">
        <f t="shared" si="13"/>
        <v>1.3636363636363635</v>
      </c>
    </row>
    <row r="36" spans="1:13" s="570" customFormat="1" ht="16.2" customHeight="1">
      <c r="A36" s="648" t="s">
        <v>102</v>
      </c>
      <c r="B36" s="579">
        <f>B27-B35</f>
        <v>152.29999999999998</v>
      </c>
      <c r="C36" s="708">
        <v>152.28</v>
      </c>
      <c r="D36" s="580">
        <f t="shared" si="7"/>
        <v>1.999999999998181E-2</v>
      </c>
      <c r="E36" s="572">
        <f t="shared" si="8"/>
        <v>1.0001313370107696</v>
      </c>
      <c r="F36" s="579">
        <f>F27-F35</f>
        <v>147.14999999999998</v>
      </c>
      <c r="G36" s="719">
        <v>147.54999999999998</v>
      </c>
      <c r="H36" s="584">
        <f t="shared" si="9"/>
        <v>-0.40000000000000568</v>
      </c>
      <c r="I36" s="592">
        <f t="shared" si="10"/>
        <v>5.1500000000000057</v>
      </c>
      <c r="J36" s="585">
        <f t="shared" si="11"/>
        <v>1.034998301053347</v>
      </c>
      <c r="K36" s="579">
        <f>K27-K35</f>
        <v>132.44</v>
      </c>
      <c r="L36" s="593">
        <f t="shared" si="12"/>
        <v>19.859999999999985</v>
      </c>
      <c r="M36" s="577">
        <f t="shared" si="13"/>
        <v>1.1499546964663243</v>
      </c>
    </row>
    <row r="37" spans="1:13" s="587" customFormat="1" ht="16.2" customHeight="1">
      <c r="A37" s="649" t="s">
        <v>103</v>
      </c>
      <c r="B37" s="571">
        <f>B35/B27</f>
        <v>9.8392915710068872E-4</v>
      </c>
      <c r="C37" s="710">
        <v>9.8405825624876993E-4</v>
      </c>
      <c r="D37" s="572">
        <f t="shared" si="7"/>
        <v>-1.2909914808120933E-7</v>
      </c>
      <c r="E37" s="572">
        <f t="shared" si="8"/>
        <v>0.99986880944571987</v>
      </c>
      <c r="F37" s="571">
        <f>F35/F27</f>
        <v>7.4697813391280731E-4</v>
      </c>
      <c r="G37" s="573">
        <v>7.4495462549099281E-4</v>
      </c>
      <c r="H37" s="574">
        <f t="shared" si="9"/>
        <v>2.0235084218145002E-6</v>
      </c>
      <c r="I37" s="573">
        <f t="shared" si="10"/>
        <v>2.3695102318788141E-4</v>
      </c>
      <c r="J37" s="585">
        <f t="shared" si="11"/>
        <v>1.3172127970422491</v>
      </c>
      <c r="K37" s="571">
        <f>K35/K27</f>
        <v>8.2987551867219915E-4</v>
      </c>
      <c r="L37" s="576">
        <f t="shared" si="12"/>
        <v>1.5405363842848957E-4</v>
      </c>
      <c r="M37" s="577">
        <f t="shared" si="13"/>
        <v>1.18563463430633</v>
      </c>
    </row>
    <row r="38" spans="1:13" ht="16.2" customHeight="1">
      <c r="A38" s="477" t="s">
        <v>55</v>
      </c>
      <c r="B38" s="95">
        <v>0.2</v>
      </c>
      <c r="C38" s="704">
        <v>0.2</v>
      </c>
      <c r="D38" s="380">
        <f t="shared" si="7"/>
        <v>0</v>
      </c>
      <c r="E38" s="381">
        <f t="shared" si="8"/>
        <v>1</v>
      </c>
      <c r="F38" s="276">
        <v>0.22</v>
      </c>
      <c r="G38" s="564">
        <v>0.2</v>
      </c>
      <c r="H38" s="96">
        <f t="shared" si="9"/>
        <v>1.999999999999999E-2</v>
      </c>
      <c r="I38" s="469">
        <f t="shared" si="10"/>
        <v>-1.999999999999999E-2</v>
      </c>
      <c r="J38" s="294">
        <f t="shared" si="11"/>
        <v>0.90909090909090917</v>
      </c>
      <c r="K38" s="101">
        <v>0.14000000000000001</v>
      </c>
      <c r="L38" s="449">
        <f t="shared" si="12"/>
        <v>0.06</v>
      </c>
      <c r="M38" s="450">
        <f t="shared" si="13"/>
        <v>1.4285714285714286</v>
      </c>
    </row>
    <row r="39" spans="1:13" ht="16.2" customHeight="1">
      <c r="A39" s="477" t="s">
        <v>36</v>
      </c>
      <c r="B39" s="95">
        <v>0</v>
      </c>
      <c r="C39" s="704">
        <v>0</v>
      </c>
      <c r="D39" s="380">
        <f t="shared" si="7"/>
        <v>0</v>
      </c>
      <c r="E39" s="381" t="e">
        <f t="shared" si="8"/>
        <v>#DIV/0!</v>
      </c>
      <c r="F39" s="276">
        <v>0</v>
      </c>
      <c r="G39" s="564">
        <v>0</v>
      </c>
      <c r="H39" s="96">
        <f t="shared" si="9"/>
        <v>0</v>
      </c>
      <c r="I39" s="469">
        <f t="shared" si="10"/>
        <v>0</v>
      </c>
      <c r="J39" s="294" t="e">
        <f t="shared" si="11"/>
        <v>#DIV/0!</v>
      </c>
      <c r="K39" s="101">
        <v>0</v>
      </c>
      <c r="L39" s="449">
        <f t="shared" si="12"/>
        <v>0</v>
      </c>
      <c r="M39" s="450" t="e">
        <f t="shared" si="13"/>
        <v>#DIV/0!</v>
      </c>
    </row>
    <row r="40" spans="1:13" ht="16.2" customHeight="1">
      <c r="A40" s="346" t="s">
        <v>37</v>
      </c>
      <c r="B40" s="78">
        <v>0</v>
      </c>
      <c r="C40" s="706">
        <v>0</v>
      </c>
      <c r="D40" s="383">
        <f t="shared" si="7"/>
        <v>0</v>
      </c>
      <c r="E40" s="384" t="e">
        <f t="shared" si="8"/>
        <v>#DIV/0!</v>
      </c>
      <c r="F40" s="277">
        <v>0</v>
      </c>
      <c r="G40" s="718">
        <v>0</v>
      </c>
      <c r="H40" s="66">
        <f t="shared" si="9"/>
        <v>0</v>
      </c>
      <c r="I40" s="470">
        <f t="shared" si="10"/>
        <v>0</v>
      </c>
      <c r="J40" s="295" t="e">
        <f t="shared" si="11"/>
        <v>#DIV/0!</v>
      </c>
      <c r="K40" s="102">
        <v>0</v>
      </c>
      <c r="L40" s="245">
        <f t="shared" si="12"/>
        <v>0</v>
      </c>
      <c r="M40" s="451" t="e">
        <f t="shared" si="13"/>
        <v>#DIV/0!</v>
      </c>
    </row>
    <row r="41" spans="1:13">
      <c r="B41" s="118"/>
    </row>
    <row r="43" spans="1:13" ht="15.6">
      <c r="A43" s="2" t="s">
        <v>296</v>
      </c>
    </row>
    <row r="44" spans="1:13">
      <c r="A44" s="21"/>
      <c r="B44" s="21"/>
      <c r="C44" s="21"/>
      <c r="D44" s="21"/>
      <c r="E44" s="21"/>
      <c r="F44" s="21"/>
      <c r="G44" s="21"/>
      <c r="H44" s="21"/>
      <c r="I44" s="299"/>
      <c r="J44" s="301"/>
      <c r="K44" s="21"/>
      <c r="L44" s="82"/>
    </row>
    <row r="45" spans="1:13" ht="46.2">
      <c r="A45" s="478" t="s">
        <v>57</v>
      </c>
      <c r="B45" s="328" t="s">
        <v>495</v>
      </c>
      <c r="C45" s="368" t="s">
        <v>513</v>
      </c>
      <c r="D45" s="369" t="s">
        <v>418</v>
      </c>
      <c r="E45" s="369" t="s">
        <v>419</v>
      </c>
      <c r="F45" s="330" t="s">
        <v>496</v>
      </c>
      <c r="G45" s="116" t="s">
        <v>514</v>
      </c>
      <c r="H45" s="250" t="s">
        <v>515</v>
      </c>
      <c r="I45" s="464" t="s">
        <v>216</v>
      </c>
      <c r="J45" s="302" t="s">
        <v>217</v>
      </c>
      <c r="K45" s="328" t="s">
        <v>143</v>
      </c>
      <c r="L45" s="385" t="s">
        <v>218</v>
      </c>
      <c r="M45" s="397" t="s">
        <v>219</v>
      </c>
    </row>
    <row r="46" spans="1:13">
      <c r="A46" s="474"/>
      <c r="B46" s="329" t="s">
        <v>16</v>
      </c>
      <c r="C46" s="20" t="s">
        <v>16</v>
      </c>
      <c r="D46" s="371" t="s">
        <v>16</v>
      </c>
      <c r="E46" s="371" t="s">
        <v>1</v>
      </c>
      <c r="F46" s="332" t="s">
        <v>16</v>
      </c>
      <c r="G46" s="27" t="s">
        <v>16</v>
      </c>
      <c r="H46" s="6" t="s">
        <v>16</v>
      </c>
      <c r="I46" s="465" t="s">
        <v>16</v>
      </c>
      <c r="J46" s="303" t="s">
        <v>1</v>
      </c>
      <c r="K46" s="329" t="s">
        <v>16</v>
      </c>
      <c r="L46" s="16" t="s">
        <v>16</v>
      </c>
      <c r="M46" s="398" t="s">
        <v>1</v>
      </c>
    </row>
    <row r="47" spans="1:13" ht="16.2" customHeight="1">
      <c r="A47" s="475" t="s">
        <v>17</v>
      </c>
      <c r="B47" s="104">
        <v>150.41</v>
      </c>
      <c r="C47" s="698">
        <v>150.12</v>
      </c>
      <c r="D47" s="374">
        <f>B47-C47</f>
        <v>0.28999999999999204</v>
      </c>
      <c r="E47" s="375">
        <f>B47/C47</f>
        <v>1.001931787903011</v>
      </c>
      <c r="F47" s="275">
        <v>144.33000000000001</v>
      </c>
      <c r="G47" s="715">
        <v>144.61000000000001</v>
      </c>
      <c r="H47" s="281">
        <f>F47-G47</f>
        <v>-0.28000000000000114</v>
      </c>
      <c r="I47" s="466">
        <f>B47-F47</f>
        <v>6.0799999999999841</v>
      </c>
      <c r="J47" s="290">
        <f>B47/F47</f>
        <v>1.0421256841959396</v>
      </c>
      <c r="K47" s="105">
        <v>133.33000000000001</v>
      </c>
      <c r="L47" s="388">
        <f>B47-K47</f>
        <v>17.079999999999984</v>
      </c>
      <c r="M47" s="389">
        <f>B47/K47</f>
        <v>1.1281032025800644</v>
      </c>
    </row>
    <row r="48" spans="1:13" ht="16.2" customHeight="1">
      <c r="A48" s="475" t="s">
        <v>18</v>
      </c>
      <c r="B48" s="109">
        <v>0.68</v>
      </c>
      <c r="C48" s="700">
        <v>0.68</v>
      </c>
      <c r="D48" s="374">
        <f t="shared" ref="D48:D60" si="14">B48-C48</f>
        <v>0</v>
      </c>
      <c r="E48" s="375">
        <f t="shared" ref="E48:E60" si="15">B48/C48</f>
        <v>1</v>
      </c>
      <c r="F48" s="275">
        <v>0.61</v>
      </c>
      <c r="G48" s="716">
        <v>0.61</v>
      </c>
      <c r="H48" s="251">
        <f t="shared" ref="H48:H60" si="16">F48-G48</f>
        <v>0</v>
      </c>
      <c r="I48" s="467">
        <f t="shared" ref="I48:I60" si="17">B48-F48</f>
        <v>7.0000000000000062E-2</v>
      </c>
      <c r="J48" s="291">
        <f t="shared" ref="J48:J60" si="18">B48/F48</f>
        <v>1.1147540983606559</v>
      </c>
      <c r="K48" s="110">
        <v>0.64</v>
      </c>
      <c r="L48" s="390">
        <f t="shared" ref="L48:L60" si="19">B48-K48</f>
        <v>4.0000000000000036E-2</v>
      </c>
      <c r="M48" s="391">
        <f t="shared" ref="M48:M60" si="20">B48/K48</f>
        <v>1.0625</v>
      </c>
    </row>
    <row r="49" spans="1:13" ht="16.2" customHeight="1">
      <c r="A49" s="476" t="s">
        <v>19</v>
      </c>
      <c r="B49" s="360">
        <v>149.72999999999999</v>
      </c>
      <c r="C49" s="702">
        <v>149.44</v>
      </c>
      <c r="D49" s="377">
        <f t="shared" si="14"/>
        <v>0.28999999999999204</v>
      </c>
      <c r="E49" s="378">
        <f t="shared" si="15"/>
        <v>1.0019405781584583</v>
      </c>
      <c r="F49" s="447">
        <v>143.72</v>
      </c>
      <c r="G49" s="717">
        <v>144</v>
      </c>
      <c r="H49" s="362">
        <f t="shared" si="16"/>
        <v>-0.28000000000000114</v>
      </c>
      <c r="I49" s="468">
        <f t="shared" si="17"/>
        <v>6.0099999999999909</v>
      </c>
      <c r="J49" s="448">
        <f t="shared" si="18"/>
        <v>1.0418174227664903</v>
      </c>
      <c r="K49" s="420">
        <v>132.69</v>
      </c>
      <c r="L49" s="392">
        <f t="shared" si="19"/>
        <v>17.039999999999992</v>
      </c>
      <c r="M49" s="393">
        <f t="shared" si="20"/>
        <v>1.1284196246891249</v>
      </c>
    </row>
    <row r="50" spans="1:13" ht="16.2" customHeight="1">
      <c r="A50" s="475" t="s">
        <v>20</v>
      </c>
      <c r="B50" s="109">
        <v>1.93</v>
      </c>
      <c r="C50" s="700">
        <v>1.74</v>
      </c>
      <c r="D50" s="374">
        <f t="shared" si="14"/>
        <v>0.18999999999999995</v>
      </c>
      <c r="E50" s="375">
        <f t="shared" si="15"/>
        <v>1.1091954022988506</v>
      </c>
      <c r="F50" s="275">
        <v>1.96</v>
      </c>
      <c r="G50" s="716">
        <v>1.99</v>
      </c>
      <c r="H50" s="251">
        <f t="shared" si="16"/>
        <v>-3.0000000000000027E-2</v>
      </c>
      <c r="I50" s="467">
        <f t="shared" si="17"/>
        <v>-3.0000000000000027E-2</v>
      </c>
      <c r="J50" s="291">
        <f t="shared" si="18"/>
        <v>0.98469387755102045</v>
      </c>
      <c r="K50" s="110">
        <v>1.1200000000000001</v>
      </c>
      <c r="L50" s="390">
        <f t="shared" si="19"/>
        <v>0.80999999999999983</v>
      </c>
      <c r="M50" s="391">
        <f t="shared" si="20"/>
        <v>1.7232142857142856</v>
      </c>
    </row>
    <row r="51" spans="1:13" ht="16.2" customHeight="1">
      <c r="A51" s="477" t="s">
        <v>21</v>
      </c>
      <c r="B51" s="95">
        <v>1.7</v>
      </c>
      <c r="C51" s="704">
        <v>1.5</v>
      </c>
      <c r="D51" s="380">
        <f t="shared" si="14"/>
        <v>0.19999999999999996</v>
      </c>
      <c r="E51" s="381">
        <f t="shared" si="15"/>
        <v>1.1333333333333333</v>
      </c>
      <c r="F51" s="276">
        <v>1.67</v>
      </c>
      <c r="G51" s="564">
        <v>1.7</v>
      </c>
      <c r="H51" s="96">
        <f t="shared" si="16"/>
        <v>-3.0000000000000027E-2</v>
      </c>
      <c r="I51" s="469">
        <f t="shared" si="17"/>
        <v>3.0000000000000027E-2</v>
      </c>
      <c r="J51" s="294">
        <f t="shared" si="18"/>
        <v>1.0179640718562875</v>
      </c>
      <c r="K51" s="101">
        <v>0.68</v>
      </c>
      <c r="L51" s="449">
        <f t="shared" si="19"/>
        <v>1.02</v>
      </c>
      <c r="M51" s="450">
        <f t="shared" si="20"/>
        <v>2.4999999999999996</v>
      </c>
    </row>
    <row r="52" spans="1:13" ht="16.2" customHeight="1">
      <c r="A52" s="477" t="s">
        <v>25</v>
      </c>
      <c r="B52" s="95">
        <v>0.2</v>
      </c>
      <c r="C52" s="704">
        <v>0.2</v>
      </c>
      <c r="D52" s="380">
        <f t="shared" si="14"/>
        <v>0</v>
      </c>
      <c r="E52" s="381">
        <f t="shared" si="15"/>
        <v>1</v>
      </c>
      <c r="F52" s="276">
        <v>0.25</v>
      </c>
      <c r="G52" s="564">
        <v>0.25</v>
      </c>
      <c r="H52" s="96">
        <f t="shared" si="16"/>
        <v>0</v>
      </c>
      <c r="I52" s="469">
        <f t="shared" si="17"/>
        <v>-4.9999999999999989E-2</v>
      </c>
      <c r="J52" s="294">
        <f t="shared" si="18"/>
        <v>0.8</v>
      </c>
      <c r="K52" s="101">
        <v>0.41</v>
      </c>
      <c r="L52" s="449">
        <f t="shared" si="19"/>
        <v>-0.20999999999999996</v>
      </c>
      <c r="M52" s="450">
        <f t="shared" si="20"/>
        <v>0.48780487804878053</v>
      </c>
    </row>
    <row r="53" spans="1:13" ht="16.2" customHeight="1">
      <c r="A53" s="346" t="s">
        <v>47</v>
      </c>
      <c r="B53" s="78">
        <v>0.01</v>
      </c>
      <c r="C53" s="706">
        <v>0.01</v>
      </c>
      <c r="D53" s="383">
        <f t="shared" si="14"/>
        <v>0</v>
      </c>
      <c r="E53" s="384">
        <f t="shared" si="15"/>
        <v>1</v>
      </c>
      <c r="F53" s="277">
        <v>0.01</v>
      </c>
      <c r="G53" s="718">
        <v>0.01</v>
      </c>
      <c r="H53" s="66">
        <f t="shared" si="16"/>
        <v>0</v>
      </c>
      <c r="I53" s="470">
        <f t="shared" si="17"/>
        <v>0</v>
      </c>
      <c r="J53" s="295">
        <f t="shared" si="18"/>
        <v>1</v>
      </c>
      <c r="K53" s="102">
        <v>0.01</v>
      </c>
      <c r="L53" s="245">
        <f t="shared" si="19"/>
        <v>0</v>
      </c>
      <c r="M53" s="451">
        <f t="shared" si="20"/>
        <v>1</v>
      </c>
    </row>
    <row r="54" spans="1:13" ht="16.2" customHeight="1">
      <c r="A54" s="475" t="s">
        <v>24</v>
      </c>
      <c r="B54" s="109">
        <v>127.25</v>
      </c>
      <c r="C54" s="700">
        <v>127.25</v>
      </c>
      <c r="D54" s="374">
        <f t="shared" si="14"/>
        <v>0</v>
      </c>
      <c r="E54" s="375">
        <f t="shared" si="15"/>
        <v>1</v>
      </c>
      <c r="F54" s="275">
        <v>122.53</v>
      </c>
      <c r="G54" s="716">
        <v>122.35</v>
      </c>
      <c r="H54" s="251">
        <f t="shared" si="16"/>
        <v>0.18000000000000682</v>
      </c>
      <c r="I54" s="467">
        <f t="shared" si="17"/>
        <v>4.7199999999999989</v>
      </c>
      <c r="J54" s="291">
        <f t="shared" si="18"/>
        <v>1.0385211784869011</v>
      </c>
      <c r="K54" s="110">
        <v>113.5</v>
      </c>
      <c r="L54" s="390">
        <f t="shared" si="19"/>
        <v>13.75</v>
      </c>
      <c r="M54" s="391">
        <f t="shared" si="20"/>
        <v>1.1211453744493391</v>
      </c>
    </row>
    <row r="55" spans="1:13" s="98" customFormat="1" ht="16.2" customHeight="1">
      <c r="A55" s="475" t="s">
        <v>26</v>
      </c>
      <c r="B55" s="109">
        <v>97</v>
      </c>
      <c r="C55" s="700">
        <v>97</v>
      </c>
      <c r="D55" s="374">
        <f t="shared" si="14"/>
        <v>0</v>
      </c>
      <c r="E55" s="375">
        <f t="shared" si="15"/>
        <v>1</v>
      </c>
      <c r="F55" s="275">
        <v>93.5</v>
      </c>
      <c r="G55" s="716">
        <v>93.5</v>
      </c>
      <c r="H55" s="251">
        <f t="shared" si="16"/>
        <v>0</v>
      </c>
      <c r="I55" s="467">
        <f t="shared" si="17"/>
        <v>3.5</v>
      </c>
      <c r="J55" s="291">
        <f t="shared" si="18"/>
        <v>1.0374331550802138</v>
      </c>
      <c r="K55" s="110">
        <v>83.23</v>
      </c>
      <c r="L55" s="390">
        <f t="shared" si="19"/>
        <v>13.769999999999996</v>
      </c>
      <c r="M55" s="391">
        <f t="shared" si="20"/>
        <v>1.1654451519884657</v>
      </c>
    </row>
    <row r="56" spans="1:13" s="570" customFormat="1" ht="16.2" customHeight="1">
      <c r="A56" s="648" t="s">
        <v>102</v>
      </c>
      <c r="B56" s="579">
        <f>B47-B55</f>
        <v>53.41</v>
      </c>
      <c r="C56" s="708">
        <v>53.120000000000005</v>
      </c>
      <c r="D56" s="580">
        <f t="shared" si="14"/>
        <v>0.28999999999999204</v>
      </c>
      <c r="E56" s="572">
        <f t="shared" si="15"/>
        <v>1.0054593373493974</v>
      </c>
      <c r="F56" s="579">
        <f>F47-F55</f>
        <v>50.830000000000013</v>
      </c>
      <c r="G56" s="719">
        <v>51.110000000000014</v>
      </c>
      <c r="H56" s="584">
        <f t="shared" si="16"/>
        <v>-0.28000000000000114</v>
      </c>
      <c r="I56" s="592">
        <f t="shared" si="17"/>
        <v>2.5799999999999841</v>
      </c>
      <c r="J56" s="585">
        <f t="shared" si="18"/>
        <v>1.0507574267165056</v>
      </c>
      <c r="K56" s="579">
        <f>K47-K55</f>
        <v>50.100000000000009</v>
      </c>
      <c r="L56" s="593">
        <f t="shared" si="19"/>
        <v>3.3099999999999881</v>
      </c>
      <c r="M56" s="577">
        <f t="shared" si="20"/>
        <v>1.0660678642714569</v>
      </c>
    </row>
    <row r="57" spans="1:13" s="587" customFormat="1" ht="16.2" customHeight="1">
      <c r="A57" s="649" t="s">
        <v>103</v>
      </c>
      <c r="B57" s="571">
        <f>B55/B47</f>
        <v>0.6449039292600226</v>
      </c>
      <c r="C57" s="710">
        <v>0.64614974686917126</v>
      </c>
      <c r="D57" s="572">
        <f t="shared" si="14"/>
        <v>-1.2458176091486584E-3</v>
      </c>
      <c r="E57" s="572">
        <f t="shared" si="15"/>
        <v>0.99807193670633609</v>
      </c>
      <c r="F57" s="571">
        <f>F55/F47</f>
        <v>0.6478209658421672</v>
      </c>
      <c r="G57" s="573">
        <v>0.6465666274808104</v>
      </c>
      <c r="H57" s="574">
        <f t="shared" si="16"/>
        <v>1.2543383613567993E-3</v>
      </c>
      <c r="I57" s="573">
        <f t="shared" si="17"/>
        <v>-2.9170365821445943E-3</v>
      </c>
      <c r="J57" s="585">
        <f t="shared" si="18"/>
        <v>0.99549715625774404</v>
      </c>
      <c r="K57" s="571">
        <f>K55/K47</f>
        <v>0.6242406060151503</v>
      </c>
      <c r="L57" s="576">
        <f t="shared" si="19"/>
        <v>2.06633232448723E-2</v>
      </c>
      <c r="M57" s="577">
        <f t="shared" si="20"/>
        <v>1.0331015365642056</v>
      </c>
    </row>
    <row r="58" spans="1:13" ht="16.2" customHeight="1">
      <c r="A58" s="477" t="s">
        <v>55</v>
      </c>
      <c r="B58" s="95">
        <v>14</v>
      </c>
      <c r="C58" s="704">
        <v>14</v>
      </c>
      <c r="D58" s="380">
        <f t="shared" si="14"/>
        <v>0</v>
      </c>
      <c r="E58" s="381">
        <f t="shared" si="15"/>
        <v>1</v>
      </c>
      <c r="F58" s="276">
        <v>13.38</v>
      </c>
      <c r="G58" s="564">
        <v>13.2</v>
      </c>
      <c r="H58" s="96">
        <f t="shared" si="16"/>
        <v>0.18000000000000149</v>
      </c>
      <c r="I58" s="469">
        <f t="shared" si="17"/>
        <v>0.61999999999999922</v>
      </c>
      <c r="J58" s="294">
        <f t="shared" si="18"/>
        <v>1.0463378176382661</v>
      </c>
      <c r="K58" s="101">
        <v>15.12</v>
      </c>
      <c r="L58" s="449">
        <f t="shared" si="19"/>
        <v>-1.1199999999999992</v>
      </c>
      <c r="M58" s="450">
        <f t="shared" si="20"/>
        <v>0.92592592592592593</v>
      </c>
    </row>
    <row r="59" spans="1:13" ht="16.2" customHeight="1">
      <c r="A59" s="477" t="s">
        <v>36</v>
      </c>
      <c r="B59" s="95">
        <v>3.3</v>
      </c>
      <c r="C59" s="704">
        <v>3.3</v>
      </c>
      <c r="D59" s="380">
        <f t="shared" si="14"/>
        <v>0</v>
      </c>
      <c r="E59" s="381">
        <f t="shared" si="15"/>
        <v>1</v>
      </c>
      <c r="F59" s="276">
        <v>3.18</v>
      </c>
      <c r="G59" s="564">
        <v>3.18</v>
      </c>
      <c r="H59" s="96">
        <f t="shared" si="16"/>
        <v>0</v>
      </c>
      <c r="I59" s="469">
        <f t="shared" si="17"/>
        <v>0.11999999999999966</v>
      </c>
      <c r="J59" s="294">
        <f t="shared" si="18"/>
        <v>1.0377358490566038</v>
      </c>
      <c r="K59" s="101">
        <v>3.19</v>
      </c>
      <c r="L59" s="449">
        <f t="shared" si="19"/>
        <v>0.10999999999999988</v>
      </c>
      <c r="M59" s="450">
        <f t="shared" si="20"/>
        <v>1.0344827586206897</v>
      </c>
    </row>
    <row r="60" spans="1:13" ht="16.2" customHeight="1">
      <c r="A60" s="346" t="s">
        <v>37</v>
      </c>
      <c r="B60" s="78">
        <v>4.3</v>
      </c>
      <c r="C60" s="706">
        <v>4.3</v>
      </c>
      <c r="D60" s="383">
        <f t="shared" si="14"/>
        <v>0</v>
      </c>
      <c r="E60" s="384">
        <f t="shared" si="15"/>
        <v>1</v>
      </c>
      <c r="F60" s="277">
        <v>4.13</v>
      </c>
      <c r="G60" s="718">
        <v>4.13</v>
      </c>
      <c r="H60" s="66">
        <f t="shared" si="16"/>
        <v>0</v>
      </c>
      <c r="I60" s="470">
        <f t="shared" si="17"/>
        <v>0.16999999999999993</v>
      </c>
      <c r="J60" s="295">
        <f t="shared" si="18"/>
        <v>1.0411622276029056</v>
      </c>
      <c r="K60" s="102">
        <v>4.13</v>
      </c>
      <c r="L60" s="245">
        <f t="shared" si="19"/>
        <v>0.16999999999999993</v>
      </c>
      <c r="M60" s="451">
        <f t="shared" si="20"/>
        <v>1.0411622276029056</v>
      </c>
    </row>
    <row r="63" spans="1:13" ht="15.6">
      <c r="A63" s="2" t="s">
        <v>297</v>
      </c>
    </row>
    <row r="64" spans="1:13">
      <c r="A64" s="21"/>
      <c r="B64" s="21"/>
      <c r="C64" s="21"/>
      <c r="D64" s="21"/>
      <c r="E64" s="21"/>
      <c r="F64" s="21"/>
      <c r="G64" s="21"/>
      <c r="H64" s="21"/>
      <c r="I64" s="299"/>
      <c r="J64" s="301"/>
      <c r="K64" s="21"/>
      <c r="L64" s="21"/>
      <c r="M64" s="21"/>
    </row>
    <row r="65" spans="1:13" ht="46.2">
      <c r="A65" s="473" t="s">
        <v>48</v>
      </c>
      <c r="B65" s="328" t="s">
        <v>497</v>
      </c>
      <c r="C65" s="368" t="s">
        <v>516</v>
      </c>
      <c r="D65" s="369" t="s">
        <v>517</v>
      </c>
      <c r="E65" s="369" t="s">
        <v>518</v>
      </c>
      <c r="F65" s="330" t="s">
        <v>498</v>
      </c>
      <c r="G65" s="116" t="s">
        <v>519</v>
      </c>
      <c r="H65" s="250" t="s">
        <v>520</v>
      </c>
      <c r="I65" s="464" t="s">
        <v>298</v>
      </c>
      <c r="J65" s="302" t="s">
        <v>299</v>
      </c>
      <c r="K65" s="328" t="s">
        <v>144</v>
      </c>
      <c r="L65" s="385" t="s">
        <v>300</v>
      </c>
      <c r="M65" s="397" t="s">
        <v>301</v>
      </c>
    </row>
    <row r="66" spans="1:13">
      <c r="A66" s="474"/>
      <c r="B66" s="329" t="s">
        <v>16</v>
      </c>
      <c r="C66" s="20" t="s">
        <v>16</v>
      </c>
      <c r="D66" s="371" t="s">
        <v>16</v>
      </c>
      <c r="E66" s="371" t="s">
        <v>1</v>
      </c>
      <c r="F66" s="332" t="s">
        <v>16</v>
      </c>
      <c r="G66" s="27" t="s">
        <v>16</v>
      </c>
      <c r="H66" s="6" t="s">
        <v>16</v>
      </c>
      <c r="I66" s="465" t="s">
        <v>16</v>
      </c>
      <c r="J66" s="303" t="s">
        <v>1</v>
      </c>
      <c r="K66" s="329" t="s">
        <v>16</v>
      </c>
      <c r="L66" s="16" t="s">
        <v>16</v>
      </c>
      <c r="M66" s="398" t="s">
        <v>1</v>
      </c>
    </row>
    <row r="67" spans="1:13" ht="16.2" customHeight="1">
      <c r="A67" s="475" t="s">
        <v>17</v>
      </c>
      <c r="B67" s="104">
        <v>301.57</v>
      </c>
      <c r="C67" s="698">
        <v>301.98</v>
      </c>
      <c r="D67" s="374">
        <f>B67-C67</f>
        <v>-0.41000000000002501</v>
      </c>
      <c r="E67" s="375">
        <f>B67/C67</f>
        <v>0.99864229419166828</v>
      </c>
      <c r="F67" s="275">
        <v>228.12</v>
      </c>
      <c r="G67" s="715">
        <v>288.52999999999997</v>
      </c>
      <c r="H67" s="281">
        <f>F67-G67</f>
        <v>-60.409999999999968</v>
      </c>
      <c r="I67" s="466">
        <f>B67-F67</f>
        <v>73.449999999999989</v>
      </c>
      <c r="J67" s="290">
        <f>B67/F67</f>
        <v>1.3219796598281606</v>
      </c>
      <c r="K67" s="105">
        <v>275.36</v>
      </c>
      <c r="L67" s="388">
        <f>B67-K67</f>
        <v>26.20999999999998</v>
      </c>
      <c r="M67" s="389">
        <f>B67/K67</f>
        <v>1.0951844857640907</v>
      </c>
    </row>
    <row r="68" spans="1:13" ht="16.2" customHeight="1">
      <c r="A68" s="475" t="s">
        <v>18</v>
      </c>
      <c r="B68" s="109">
        <v>52.8</v>
      </c>
      <c r="C68" s="700">
        <v>52.8</v>
      </c>
      <c r="D68" s="374">
        <f t="shared" ref="D68:D80" si="21">B68-C68</f>
        <v>0</v>
      </c>
      <c r="E68" s="375">
        <f t="shared" ref="E68:E80" si="22">B68/C68</f>
        <v>1</v>
      </c>
      <c r="F68" s="275">
        <v>51.68</v>
      </c>
      <c r="G68" s="716">
        <v>51.68</v>
      </c>
      <c r="H68" s="251">
        <f t="shared" ref="H68:H80" si="23">F68-G68</f>
        <v>0</v>
      </c>
      <c r="I68" s="467">
        <f t="shared" ref="I68:I80" si="24">B68-F68</f>
        <v>1.1199999999999974</v>
      </c>
      <c r="J68" s="291">
        <f t="shared" ref="J68:J80" si="25">B68/F68</f>
        <v>1.021671826625387</v>
      </c>
      <c r="K68" s="110">
        <v>51.34</v>
      </c>
      <c r="L68" s="390">
        <f t="shared" ref="L68:L80" si="26">B68-K68</f>
        <v>1.4599999999999937</v>
      </c>
      <c r="M68" s="391">
        <f t="shared" ref="M68:M80" si="27">B68/K68</f>
        <v>1.0284378652123101</v>
      </c>
    </row>
    <row r="69" spans="1:13" ht="16.2" customHeight="1">
      <c r="A69" s="476" t="s">
        <v>19</v>
      </c>
      <c r="B69" s="360">
        <v>248.77</v>
      </c>
      <c r="C69" s="702">
        <v>249.18</v>
      </c>
      <c r="D69" s="377">
        <f t="shared" si="21"/>
        <v>-0.40999999999999659</v>
      </c>
      <c r="E69" s="378">
        <f t="shared" si="22"/>
        <v>0.99835460309816193</v>
      </c>
      <c r="F69" s="447">
        <v>236.44</v>
      </c>
      <c r="G69" s="717">
        <v>236.85</v>
      </c>
      <c r="H69" s="362">
        <f t="shared" si="23"/>
        <v>-0.40999999999999659</v>
      </c>
      <c r="I69" s="468">
        <f t="shared" si="24"/>
        <v>12.330000000000013</v>
      </c>
      <c r="J69" s="448">
        <f t="shared" si="25"/>
        <v>1.0521485366266283</v>
      </c>
      <c r="K69" s="420">
        <v>224.02</v>
      </c>
      <c r="L69" s="392">
        <f t="shared" si="26"/>
        <v>24.75</v>
      </c>
      <c r="M69" s="393">
        <f t="shared" si="27"/>
        <v>1.1104812070350862</v>
      </c>
    </row>
    <row r="70" spans="1:13" ht="16.2" customHeight="1">
      <c r="A70" s="475" t="s">
        <v>20</v>
      </c>
      <c r="B70" s="109">
        <v>90.74</v>
      </c>
      <c r="C70" s="700">
        <v>90.74</v>
      </c>
      <c r="D70" s="374">
        <f t="shared" si="21"/>
        <v>0</v>
      </c>
      <c r="E70" s="375">
        <f t="shared" si="22"/>
        <v>1</v>
      </c>
      <c r="F70" s="275">
        <v>88.05</v>
      </c>
      <c r="G70" s="716">
        <v>88.1</v>
      </c>
      <c r="H70" s="251">
        <f t="shared" si="23"/>
        <v>-4.9999999999997158E-2</v>
      </c>
      <c r="I70" s="467">
        <f t="shared" si="24"/>
        <v>2.6899999999999977</v>
      </c>
      <c r="J70" s="291">
        <f t="shared" si="25"/>
        <v>1.0305508233957978</v>
      </c>
      <c r="K70" s="110">
        <v>86.89</v>
      </c>
      <c r="L70" s="390">
        <f t="shared" si="26"/>
        <v>3.8499999999999943</v>
      </c>
      <c r="M70" s="391">
        <f t="shared" si="27"/>
        <v>1.0443088963056737</v>
      </c>
    </row>
    <row r="71" spans="1:13" ht="16.2" customHeight="1">
      <c r="A71" s="477" t="s">
        <v>21</v>
      </c>
      <c r="B71" s="95">
        <v>44.84</v>
      </c>
      <c r="C71" s="704">
        <v>44.84</v>
      </c>
      <c r="D71" s="380">
        <f t="shared" si="21"/>
        <v>0</v>
      </c>
      <c r="E71" s="381">
        <f t="shared" si="22"/>
        <v>1</v>
      </c>
      <c r="F71" s="276">
        <v>43.3</v>
      </c>
      <c r="G71" s="564">
        <v>43.25</v>
      </c>
      <c r="H71" s="96">
        <f t="shared" si="23"/>
        <v>4.9999999999997158E-2</v>
      </c>
      <c r="I71" s="469">
        <f t="shared" si="24"/>
        <v>1.5400000000000063</v>
      </c>
      <c r="J71" s="294">
        <f t="shared" si="25"/>
        <v>1.0355658198614319</v>
      </c>
      <c r="K71" s="101">
        <v>43.27</v>
      </c>
      <c r="L71" s="449">
        <f t="shared" si="26"/>
        <v>1.5700000000000003</v>
      </c>
      <c r="M71" s="450">
        <f t="shared" si="27"/>
        <v>1.0362837993991219</v>
      </c>
    </row>
    <row r="72" spans="1:13" ht="16.2" customHeight="1">
      <c r="A72" s="477" t="s">
        <v>25</v>
      </c>
      <c r="B72" s="95">
        <v>42</v>
      </c>
      <c r="C72" s="704">
        <v>42</v>
      </c>
      <c r="D72" s="380">
        <f t="shared" si="21"/>
        <v>0</v>
      </c>
      <c r="E72" s="381">
        <f t="shared" si="22"/>
        <v>1</v>
      </c>
      <c r="F72" s="276">
        <v>40.9</v>
      </c>
      <c r="G72" s="564">
        <v>41.3</v>
      </c>
      <c r="H72" s="96">
        <f t="shared" si="23"/>
        <v>-0.39999999999999858</v>
      </c>
      <c r="I72" s="469">
        <f t="shared" si="24"/>
        <v>1.1000000000000014</v>
      </c>
      <c r="J72" s="294">
        <f t="shared" si="25"/>
        <v>1.0268948655256724</v>
      </c>
      <c r="K72" s="101">
        <v>39.75</v>
      </c>
      <c r="L72" s="449">
        <f t="shared" si="26"/>
        <v>2.25</v>
      </c>
      <c r="M72" s="450">
        <f t="shared" si="27"/>
        <v>1.0566037735849056</v>
      </c>
    </row>
    <row r="73" spans="1:13" ht="16.2" customHeight="1">
      <c r="A73" s="346" t="s">
        <v>47</v>
      </c>
      <c r="B73" s="78">
        <v>3.7</v>
      </c>
      <c r="C73" s="706">
        <v>3.7</v>
      </c>
      <c r="D73" s="383">
        <f t="shared" si="21"/>
        <v>0</v>
      </c>
      <c r="E73" s="384">
        <f t="shared" si="22"/>
        <v>1</v>
      </c>
      <c r="F73" s="277">
        <v>3.65</v>
      </c>
      <c r="G73" s="718">
        <v>3.65</v>
      </c>
      <c r="H73" s="66">
        <f t="shared" si="23"/>
        <v>0</v>
      </c>
      <c r="I73" s="470">
        <f t="shared" si="24"/>
        <v>5.0000000000000266E-2</v>
      </c>
      <c r="J73" s="295">
        <f t="shared" si="25"/>
        <v>1.0136986301369864</v>
      </c>
      <c r="K73" s="102">
        <v>3.8</v>
      </c>
      <c r="L73" s="245">
        <f t="shared" si="26"/>
        <v>-9.9999999999999645E-2</v>
      </c>
      <c r="M73" s="451">
        <f t="shared" si="27"/>
        <v>0.97368421052631593</v>
      </c>
    </row>
    <row r="74" spans="1:13" ht="16.2" customHeight="1">
      <c r="A74" s="475" t="s">
        <v>24</v>
      </c>
      <c r="B74" s="109">
        <v>120.68</v>
      </c>
      <c r="C74" s="700">
        <v>120.68</v>
      </c>
      <c r="D74" s="374">
        <f t="shared" si="21"/>
        <v>0</v>
      </c>
      <c r="E74" s="375">
        <f t="shared" si="22"/>
        <v>1</v>
      </c>
      <c r="F74" s="275">
        <v>113.21</v>
      </c>
      <c r="G74" s="716">
        <v>113.21</v>
      </c>
      <c r="H74" s="251">
        <f t="shared" si="23"/>
        <v>0</v>
      </c>
      <c r="I74" s="467">
        <f t="shared" si="24"/>
        <v>7.4700000000000131</v>
      </c>
      <c r="J74" s="291">
        <f t="shared" si="25"/>
        <v>1.0659835703559757</v>
      </c>
      <c r="K74" s="110">
        <v>106.83</v>
      </c>
      <c r="L74" s="390">
        <f t="shared" si="26"/>
        <v>13.850000000000009</v>
      </c>
      <c r="M74" s="391">
        <f t="shared" si="27"/>
        <v>1.1296452307404288</v>
      </c>
    </row>
    <row r="75" spans="1:13" s="98" customFormat="1" ht="16.2" customHeight="1">
      <c r="A75" s="475" t="s">
        <v>26</v>
      </c>
      <c r="B75" s="109">
        <v>95</v>
      </c>
      <c r="C75" s="700">
        <v>95</v>
      </c>
      <c r="D75" s="374">
        <f t="shared" si="21"/>
        <v>0</v>
      </c>
      <c r="E75" s="375">
        <f t="shared" si="22"/>
        <v>1</v>
      </c>
      <c r="F75" s="275">
        <v>88</v>
      </c>
      <c r="G75" s="716">
        <v>88</v>
      </c>
      <c r="H75" s="251">
        <f t="shared" si="23"/>
        <v>0</v>
      </c>
      <c r="I75" s="467">
        <f t="shared" si="24"/>
        <v>7</v>
      </c>
      <c r="J75" s="291">
        <f t="shared" si="25"/>
        <v>1.0795454545454546</v>
      </c>
      <c r="K75" s="110">
        <v>81.5</v>
      </c>
      <c r="L75" s="390">
        <f t="shared" si="26"/>
        <v>13.5</v>
      </c>
      <c r="M75" s="391">
        <f t="shared" si="27"/>
        <v>1.165644171779141</v>
      </c>
    </row>
    <row r="76" spans="1:13" s="570" customFormat="1" ht="16.2" customHeight="1">
      <c r="A76" s="648" t="s">
        <v>102</v>
      </c>
      <c r="B76" s="579">
        <f>B67-B75</f>
        <v>206.57</v>
      </c>
      <c r="C76" s="708">
        <v>206.98000000000002</v>
      </c>
      <c r="D76" s="580">
        <f t="shared" si="21"/>
        <v>-0.41000000000002501</v>
      </c>
      <c r="E76" s="572">
        <f t="shared" si="22"/>
        <v>0.99801913228331229</v>
      </c>
      <c r="F76" s="579">
        <f>F67-F75</f>
        <v>140.12</v>
      </c>
      <c r="G76" s="719">
        <v>200.52999999999997</v>
      </c>
      <c r="H76" s="584">
        <f t="shared" si="23"/>
        <v>-60.409999999999968</v>
      </c>
      <c r="I76" s="592">
        <f t="shared" si="24"/>
        <v>66.449999999999989</v>
      </c>
      <c r="J76" s="585">
        <f t="shared" si="25"/>
        <v>1.4742363688267199</v>
      </c>
      <c r="K76" s="591">
        <f>K67-K75</f>
        <v>193.86</v>
      </c>
      <c r="L76" s="593">
        <f t="shared" si="26"/>
        <v>12.70999999999998</v>
      </c>
      <c r="M76" s="577">
        <f t="shared" si="27"/>
        <v>1.0655627772619416</v>
      </c>
    </row>
    <row r="77" spans="1:13" s="587" customFormat="1" ht="16.2" customHeight="1">
      <c r="A77" s="649" t="s">
        <v>103</v>
      </c>
      <c r="B77" s="571">
        <f>B75/B67</f>
        <v>0.3150180720893988</v>
      </c>
      <c r="C77" s="710">
        <v>0.31459037022319358</v>
      </c>
      <c r="D77" s="572">
        <f t="shared" si="21"/>
        <v>4.2770186620522122E-4</v>
      </c>
      <c r="E77" s="572">
        <f t="shared" si="22"/>
        <v>1.0013595516795437</v>
      </c>
      <c r="F77" s="571">
        <f>F75/F67</f>
        <v>0.38576187971243203</v>
      </c>
      <c r="G77" s="573">
        <v>0.30499428135722456</v>
      </c>
      <c r="H77" s="574">
        <f t="shared" si="23"/>
        <v>8.0767598355207471E-2</v>
      </c>
      <c r="I77" s="573">
        <f t="shared" si="24"/>
        <v>-7.0743807623033228E-2</v>
      </c>
      <c r="J77" s="585">
        <f t="shared" si="25"/>
        <v>0.81661275687538248</v>
      </c>
      <c r="K77" s="571">
        <f>K75/K67</f>
        <v>0.29597617664148751</v>
      </c>
      <c r="L77" s="576">
        <f t="shared" si="26"/>
        <v>1.9041895447911295E-2</v>
      </c>
      <c r="M77" s="577">
        <f t="shared" si="27"/>
        <v>1.0643359058961577</v>
      </c>
    </row>
    <row r="78" spans="1:13" ht="16.2" customHeight="1">
      <c r="A78" s="477" t="s">
        <v>55</v>
      </c>
      <c r="B78" s="276">
        <v>14.5</v>
      </c>
      <c r="C78" s="704">
        <v>14.5</v>
      </c>
      <c r="D78" s="380">
        <f t="shared" si="21"/>
        <v>0</v>
      </c>
      <c r="E78" s="381">
        <f t="shared" si="22"/>
        <v>1</v>
      </c>
      <c r="F78" s="276">
        <v>14.4</v>
      </c>
      <c r="G78" s="564">
        <v>14.4</v>
      </c>
      <c r="H78" s="96">
        <f t="shared" si="23"/>
        <v>0</v>
      </c>
      <c r="I78" s="469">
        <f t="shared" si="24"/>
        <v>9.9999999999999645E-2</v>
      </c>
      <c r="J78" s="294">
        <f t="shared" si="25"/>
        <v>1.0069444444444444</v>
      </c>
      <c r="K78" s="101">
        <v>14.95</v>
      </c>
      <c r="L78" s="449">
        <f t="shared" si="26"/>
        <v>-0.44999999999999929</v>
      </c>
      <c r="M78" s="450">
        <f t="shared" si="27"/>
        <v>0.96989966555183948</v>
      </c>
    </row>
    <row r="79" spans="1:13" ht="16.2" customHeight="1">
      <c r="A79" s="477" t="s">
        <v>36</v>
      </c>
      <c r="B79" s="276">
        <v>2.35</v>
      </c>
      <c r="C79" s="704">
        <v>2.35</v>
      </c>
      <c r="D79" s="380">
        <f t="shared" si="21"/>
        <v>0</v>
      </c>
      <c r="E79" s="381">
        <f t="shared" si="22"/>
        <v>1</v>
      </c>
      <c r="F79" s="276">
        <v>2.39</v>
      </c>
      <c r="G79" s="564">
        <v>2.39</v>
      </c>
      <c r="H79" s="96">
        <f t="shared" si="23"/>
        <v>0</v>
      </c>
      <c r="I79" s="469">
        <f t="shared" si="24"/>
        <v>-4.0000000000000036E-2</v>
      </c>
      <c r="J79" s="294">
        <f t="shared" si="25"/>
        <v>0.98326359832635979</v>
      </c>
      <c r="K79" s="101">
        <v>2.2799999999999998</v>
      </c>
      <c r="L79" s="449">
        <f t="shared" si="26"/>
        <v>7.0000000000000284E-2</v>
      </c>
      <c r="M79" s="450">
        <f t="shared" si="27"/>
        <v>1.0307017543859651</v>
      </c>
    </row>
    <row r="80" spans="1:13" ht="16.2" customHeight="1">
      <c r="A80" s="346" t="s">
        <v>37</v>
      </c>
      <c r="B80" s="277">
        <v>4.72</v>
      </c>
      <c r="C80" s="706">
        <v>4.72</v>
      </c>
      <c r="D80" s="383">
        <f t="shared" si="21"/>
        <v>0</v>
      </c>
      <c r="E80" s="384">
        <f t="shared" si="22"/>
        <v>1</v>
      </c>
      <c r="F80" s="277">
        <v>4.5999999999999996</v>
      </c>
      <c r="G80" s="718">
        <v>4.5999999999999996</v>
      </c>
      <c r="H80" s="66">
        <f t="shared" si="23"/>
        <v>0</v>
      </c>
      <c r="I80" s="470">
        <f t="shared" si="24"/>
        <v>0.12000000000000011</v>
      </c>
      <c r="J80" s="295">
        <f t="shared" si="25"/>
        <v>1.0260869565217392</v>
      </c>
      <c r="K80" s="102">
        <v>4.4000000000000004</v>
      </c>
      <c r="L80" s="245">
        <f t="shared" si="26"/>
        <v>0.3199999999999994</v>
      </c>
      <c r="M80" s="451">
        <f t="shared" si="27"/>
        <v>1.0727272727272725</v>
      </c>
    </row>
    <row r="81" spans="1:13" s="1" customFormat="1">
      <c r="A81" s="26"/>
      <c r="B81" s="120" t="s">
        <v>86</v>
      </c>
      <c r="C81" s="120"/>
      <c r="D81" s="120"/>
      <c r="E81" s="121"/>
      <c r="F81" s="121"/>
      <c r="G81" s="120"/>
      <c r="H81" s="122"/>
      <c r="I81" s="87"/>
      <c r="J81" s="121"/>
      <c r="K81" s="87"/>
      <c r="L81" s="86"/>
    </row>
    <row r="82" spans="1:13" s="1" customFormat="1">
      <c r="A82" s="26"/>
      <c r="B82" s="120"/>
      <c r="C82" s="120"/>
      <c r="D82" s="120"/>
      <c r="E82" s="121"/>
      <c r="F82" s="121"/>
      <c r="G82" s="120"/>
      <c r="H82" s="122"/>
      <c r="I82" s="87"/>
      <c r="J82" s="121"/>
      <c r="K82" s="87"/>
      <c r="L82" s="86"/>
    </row>
    <row r="83" spans="1:13" ht="15.6">
      <c r="A83" s="2" t="s">
        <v>302</v>
      </c>
    </row>
    <row r="84" spans="1:13">
      <c r="A84" s="21"/>
      <c r="B84" s="21"/>
      <c r="C84" s="21"/>
      <c r="D84" s="21"/>
      <c r="E84" s="21"/>
      <c r="F84" s="21"/>
      <c r="G84" s="21"/>
      <c r="H84" s="21"/>
      <c r="I84" s="299"/>
      <c r="J84" s="301"/>
      <c r="K84" s="21"/>
      <c r="L84" s="21"/>
      <c r="M84" s="21"/>
    </row>
    <row r="85" spans="1:13" ht="57.6">
      <c r="A85" s="473" t="s">
        <v>65</v>
      </c>
      <c r="B85" s="328" t="s">
        <v>499</v>
      </c>
      <c r="C85" s="368" t="s">
        <v>521</v>
      </c>
      <c r="D85" s="369" t="s">
        <v>522</v>
      </c>
      <c r="E85" s="369" t="s">
        <v>523</v>
      </c>
      <c r="F85" s="330" t="s">
        <v>500</v>
      </c>
      <c r="G85" s="116" t="s">
        <v>524</v>
      </c>
      <c r="H85" s="250" t="s">
        <v>525</v>
      </c>
      <c r="I85" s="464" t="s">
        <v>303</v>
      </c>
      <c r="J85" s="302" t="s">
        <v>304</v>
      </c>
      <c r="K85" s="328" t="s">
        <v>145</v>
      </c>
      <c r="L85" s="385" t="s">
        <v>305</v>
      </c>
      <c r="M85" s="397" t="s">
        <v>306</v>
      </c>
    </row>
    <row r="86" spans="1:13">
      <c r="A86" s="474"/>
      <c r="B86" s="329" t="s">
        <v>16</v>
      </c>
      <c r="C86" s="20" t="s">
        <v>16</v>
      </c>
      <c r="D86" s="371" t="s">
        <v>16</v>
      </c>
      <c r="E86" s="371" t="s">
        <v>1</v>
      </c>
      <c r="F86" s="332" t="s">
        <v>16</v>
      </c>
      <c r="G86" s="27" t="s">
        <v>16</v>
      </c>
      <c r="H86" s="6" t="s">
        <v>16</v>
      </c>
      <c r="I86" s="465" t="s">
        <v>16</v>
      </c>
      <c r="J86" s="303" t="s">
        <v>1</v>
      </c>
      <c r="K86" s="329" t="s">
        <v>16</v>
      </c>
      <c r="L86" s="16" t="s">
        <v>16</v>
      </c>
      <c r="M86" s="398" t="s">
        <v>1</v>
      </c>
    </row>
    <row r="87" spans="1:13" ht="16.2" customHeight="1">
      <c r="A87" s="475" t="s">
        <v>17</v>
      </c>
      <c r="B87" s="104">
        <v>344.72</v>
      </c>
      <c r="C87" s="698">
        <v>344.96</v>
      </c>
      <c r="D87" s="374">
        <f>B87-C87</f>
        <v>-0.23999999999995225</v>
      </c>
      <c r="E87" s="375">
        <f>B87/C87</f>
        <v>0.99930426716141019</v>
      </c>
      <c r="F87" s="275">
        <v>329.69</v>
      </c>
      <c r="G87" s="715">
        <v>330.06</v>
      </c>
      <c r="H87" s="281">
        <f>F87-G87</f>
        <v>-0.37000000000000455</v>
      </c>
      <c r="I87" s="466">
        <f>B87-F87</f>
        <v>15.03000000000003</v>
      </c>
      <c r="J87" s="290">
        <f>B87/F87</f>
        <v>1.0455882798992995</v>
      </c>
      <c r="K87" s="105">
        <v>314.35000000000002</v>
      </c>
      <c r="L87" s="388">
        <f>B87-K87</f>
        <v>30.370000000000005</v>
      </c>
      <c r="M87" s="389">
        <f>B87/K87</f>
        <v>1.0966120566247812</v>
      </c>
    </row>
    <row r="88" spans="1:13" ht="16.2" customHeight="1">
      <c r="A88" s="475" t="s">
        <v>18</v>
      </c>
      <c r="B88" s="109">
        <v>56.64</v>
      </c>
      <c r="C88" s="700">
        <v>56.51</v>
      </c>
      <c r="D88" s="374">
        <f t="shared" ref="D88:D100" si="28">B88-C88</f>
        <v>0.13000000000000256</v>
      </c>
      <c r="E88" s="375">
        <f t="shared" ref="E88:E100" si="29">B88/C88</f>
        <v>1.0023004777915414</v>
      </c>
      <c r="F88" s="275">
        <v>55.52</v>
      </c>
      <c r="G88" s="716">
        <v>55.52</v>
      </c>
      <c r="H88" s="251">
        <f t="shared" ref="H88:H100" si="30">F88-G88</f>
        <v>0</v>
      </c>
      <c r="I88" s="467">
        <f t="shared" ref="I88:I100" si="31">B88-F88</f>
        <v>1.1199999999999974</v>
      </c>
      <c r="J88" s="291">
        <f t="shared" ref="J88:J100" si="32">B88/F88</f>
        <v>1.0201729106628241</v>
      </c>
      <c r="K88" s="110">
        <v>54.47</v>
      </c>
      <c r="L88" s="390">
        <f t="shared" ref="L88:L100" si="33">B88-K88</f>
        <v>2.1700000000000017</v>
      </c>
      <c r="M88" s="391">
        <f t="shared" ref="M88:M100" si="34">B88/K88</f>
        <v>1.0398384431797321</v>
      </c>
    </row>
    <row r="89" spans="1:13" ht="16.2" customHeight="1">
      <c r="A89" s="476" t="s">
        <v>19</v>
      </c>
      <c r="B89" s="360">
        <v>288.08</v>
      </c>
      <c r="C89" s="702">
        <v>288.45</v>
      </c>
      <c r="D89" s="377">
        <f t="shared" si="28"/>
        <v>-0.37000000000000455</v>
      </c>
      <c r="E89" s="378">
        <f t="shared" si="29"/>
        <v>0.99871728202461429</v>
      </c>
      <c r="F89" s="447">
        <v>274.16000000000003</v>
      </c>
      <c r="G89" s="717">
        <v>274.52999999999997</v>
      </c>
      <c r="H89" s="362">
        <f t="shared" si="30"/>
        <v>-0.3699999999999477</v>
      </c>
      <c r="I89" s="468">
        <f t="shared" si="31"/>
        <v>13.919999999999959</v>
      </c>
      <c r="J89" s="448">
        <f t="shared" si="32"/>
        <v>1.0507732710825795</v>
      </c>
      <c r="K89" s="420">
        <v>259.88</v>
      </c>
      <c r="L89" s="392">
        <f t="shared" si="33"/>
        <v>28.199999999999989</v>
      </c>
      <c r="M89" s="393">
        <f t="shared" si="34"/>
        <v>1.1085116207480374</v>
      </c>
    </row>
    <row r="90" spans="1:13" ht="16.2" customHeight="1">
      <c r="A90" s="475" t="s">
        <v>20</v>
      </c>
      <c r="B90" s="109">
        <v>99.15</v>
      </c>
      <c r="C90" s="700">
        <v>99.12</v>
      </c>
      <c r="D90" s="374">
        <f t="shared" si="28"/>
        <v>3.0000000000001137E-2</v>
      </c>
      <c r="E90" s="375">
        <f t="shared" si="29"/>
        <v>1.0003026634382566</v>
      </c>
      <c r="F90" s="275">
        <v>96.22</v>
      </c>
      <c r="G90" s="716">
        <v>96.25</v>
      </c>
      <c r="H90" s="251">
        <f t="shared" si="30"/>
        <v>-3.0000000000001137E-2</v>
      </c>
      <c r="I90" s="467">
        <f t="shared" si="31"/>
        <v>2.9300000000000068</v>
      </c>
      <c r="J90" s="291">
        <f t="shared" si="32"/>
        <v>1.0304510496778216</v>
      </c>
      <c r="K90" s="110">
        <v>94.76</v>
      </c>
      <c r="L90" s="390">
        <f t="shared" si="33"/>
        <v>4.3900000000000006</v>
      </c>
      <c r="M90" s="391">
        <f t="shared" si="34"/>
        <v>1.0463275643731533</v>
      </c>
    </row>
    <row r="91" spans="1:13" ht="16.2" customHeight="1">
      <c r="A91" s="477" t="s">
        <v>21</v>
      </c>
      <c r="B91" s="95">
        <v>49.45</v>
      </c>
      <c r="C91" s="704">
        <v>49.45</v>
      </c>
      <c r="D91" s="380">
        <f t="shared" si="28"/>
        <v>0</v>
      </c>
      <c r="E91" s="381">
        <f t="shared" si="29"/>
        <v>1</v>
      </c>
      <c r="F91" s="276">
        <v>47.73</v>
      </c>
      <c r="G91" s="564">
        <v>47.68</v>
      </c>
      <c r="H91" s="96">
        <f t="shared" si="30"/>
        <v>4.9999999999997158E-2</v>
      </c>
      <c r="I91" s="469">
        <f t="shared" si="31"/>
        <v>1.720000000000006</v>
      </c>
      <c r="J91" s="294">
        <f t="shared" si="32"/>
        <v>1.0360360360360361</v>
      </c>
      <c r="K91" s="101">
        <v>47.56</v>
      </c>
      <c r="L91" s="449">
        <f t="shared" si="33"/>
        <v>1.8900000000000006</v>
      </c>
      <c r="M91" s="450">
        <f t="shared" si="34"/>
        <v>1.0397392767031119</v>
      </c>
    </row>
    <row r="92" spans="1:13" ht="16.2" customHeight="1">
      <c r="A92" s="477" t="s">
        <v>25</v>
      </c>
      <c r="B92" s="95">
        <v>45.7</v>
      </c>
      <c r="C92" s="704">
        <v>45.7</v>
      </c>
      <c r="D92" s="380">
        <f t="shared" si="28"/>
        <v>0</v>
      </c>
      <c r="E92" s="381">
        <f t="shared" si="29"/>
        <v>1</v>
      </c>
      <c r="F92" s="276">
        <v>44.55</v>
      </c>
      <c r="G92" s="564">
        <v>44.65</v>
      </c>
      <c r="H92" s="96">
        <f t="shared" si="30"/>
        <v>-0.10000000000000142</v>
      </c>
      <c r="I92" s="469">
        <f t="shared" si="31"/>
        <v>1.1500000000000057</v>
      </c>
      <c r="J92" s="294">
        <f t="shared" si="32"/>
        <v>1.0258136924803594</v>
      </c>
      <c r="K92" s="101">
        <v>43.25</v>
      </c>
      <c r="L92" s="449">
        <f t="shared" si="33"/>
        <v>2.4500000000000028</v>
      </c>
      <c r="M92" s="450">
        <f t="shared" si="34"/>
        <v>1.0566473988439307</v>
      </c>
    </row>
    <row r="93" spans="1:13" ht="16.2" customHeight="1">
      <c r="A93" s="346" t="s">
        <v>47</v>
      </c>
      <c r="B93" s="78">
        <v>3.78</v>
      </c>
      <c r="C93" s="706">
        <v>3.76</v>
      </c>
      <c r="D93" s="383">
        <f t="shared" si="28"/>
        <v>2.0000000000000018E-2</v>
      </c>
      <c r="E93" s="384">
        <f t="shared" si="29"/>
        <v>1.0053191489361701</v>
      </c>
      <c r="F93" s="277">
        <v>3.72</v>
      </c>
      <c r="G93" s="718">
        <v>3.7</v>
      </c>
      <c r="H93" s="66">
        <f t="shared" si="30"/>
        <v>2.0000000000000018E-2</v>
      </c>
      <c r="I93" s="470">
        <f t="shared" si="31"/>
        <v>5.9999999999999609E-2</v>
      </c>
      <c r="J93" s="295">
        <f t="shared" si="32"/>
        <v>1.0161290322580645</v>
      </c>
      <c r="K93" s="102">
        <v>3.86</v>
      </c>
      <c r="L93" s="245">
        <f t="shared" si="33"/>
        <v>-8.0000000000000071E-2</v>
      </c>
      <c r="M93" s="451">
        <f t="shared" si="34"/>
        <v>0.97927461139896366</v>
      </c>
    </row>
    <row r="94" spans="1:13" ht="16.2" customHeight="1">
      <c r="A94" s="475" t="s">
        <v>24</v>
      </c>
      <c r="B94" s="109">
        <v>144.56</v>
      </c>
      <c r="C94" s="700">
        <v>144.56</v>
      </c>
      <c r="D94" s="374">
        <f t="shared" si="28"/>
        <v>0</v>
      </c>
      <c r="E94" s="375">
        <f t="shared" si="29"/>
        <v>1</v>
      </c>
      <c r="F94" s="275">
        <v>135.88999999999999</v>
      </c>
      <c r="G94" s="716">
        <v>135.88999999999999</v>
      </c>
      <c r="H94" s="251">
        <f t="shared" si="30"/>
        <v>0</v>
      </c>
      <c r="I94" s="467">
        <f t="shared" si="31"/>
        <v>8.6700000000000159</v>
      </c>
      <c r="J94" s="291">
        <f t="shared" si="32"/>
        <v>1.0638016042387226</v>
      </c>
      <c r="K94" s="110">
        <v>127.77</v>
      </c>
      <c r="L94" s="390">
        <f t="shared" si="33"/>
        <v>16.790000000000006</v>
      </c>
      <c r="M94" s="391">
        <f t="shared" si="34"/>
        <v>1.1314079987477499</v>
      </c>
    </row>
    <row r="95" spans="1:13" s="98" customFormat="1" ht="16.2" customHeight="1">
      <c r="A95" s="475" t="s">
        <v>26</v>
      </c>
      <c r="B95" s="109">
        <v>110.8</v>
      </c>
      <c r="C95" s="700">
        <v>110.8</v>
      </c>
      <c r="D95" s="374">
        <f t="shared" si="28"/>
        <v>0</v>
      </c>
      <c r="E95" s="375">
        <f t="shared" si="29"/>
        <v>1</v>
      </c>
      <c r="F95" s="275">
        <v>102.8</v>
      </c>
      <c r="G95" s="716">
        <v>102.8</v>
      </c>
      <c r="H95" s="251">
        <f t="shared" si="30"/>
        <v>0</v>
      </c>
      <c r="I95" s="467">
        <f t="shared" si="31"/>
        <v>8</v>
      </c>
      <c r="J95" s="291">
        <f t="shared" si="32"/>
        <v>1.0778210116731517</v>
      </c>
      <c r="K95" s="110">
        <v>95</v>
      </c>
      <c r="L95" s="390">
        <f t="shared" si="33"/>
        <v>15.799999999999997</v>
      </c>
      <c r="M95" s="391">
        <f t="shared" si="34"/>
        <v>1.1663157894736842</v>
      </c>
    </row>
    <row r="96" spans="1:13" s="570" customFormat="1" ht="16.2" customHeight="1">
      <c r="A96" s="648" t="s">
        <v>102</v>
      </c>
      <c r="B96" s="579">
        <f>B87-B95</f>
        <v>233.92000000000002</v>
      </c>
      <c r="C96" s="708">
        <v>234.15999999999997</v>
      </c>
      <c r="D96" s="580">
        <f t="shared" si="28"/>
        <v>-0.23999999999995225</v>
      </c>
      <c r="E96" s="572">
        <f t="shared" si="29"/>
        <v>0.99897505978817924</v>
      </c>
      <c r="F96" s="591">
        <f>F87-F95</f>
        <v>226.89</v>
      </c>
      <c r="G96" s="719">
        <v>227.26</v>
      </c>
      <c r="H96" s="584">
        <f t="shared" si="30"/>
        <v>-0.37000000000000455</v>
      </c>
      <c r="I96" s="592">
        <f t="shared" si="31"/>
        <v>7.0300000000000296</v>
      </c>
      <c r="J96" s="585">
        <f t="shared" si="32"/>
        <v>1.0309841773546653</v>
      </c>
      <c r="K96" s="579">
        <f>K87-K95</f>
        <v>219.35000000000002</v>
      </c>
      <c r="L96" s="593">
        <f t="shared" si="33"/>
        <v>14.569999999999993</v>
      </c>
      <c r="M96" s="577">
        <f t="shared" si="34"/>
        <v>1.0664235240483246</v>
      </c>
    </row>
    <row r="97" spans="1:13" s="587" customFormat="1" ht="16.2" customHeight="1">
      <c r="A97" s="649" t="s">
        <v>103</v>
      </c>
      <c r="B97" s="571">
        <f>B95/B87</f>
        <v>0.32142028312833598</v>
      </c>
      <c r="C97" s="710">
        <v>0.32119666048237477</v>
      </c>
      <c r="D97" s="572">
        <f t="shared" si="28"/>
        <v>2.2362264596120784E-4</v>
      </c>
      <c r="E97" s="572">
        <f t="shared" si="29"/>
        <v>1.0006962172197724</v>
      </c>
      <c r="F97" s="571">
        <f>F95/F87</f>
        <v>0.31180806211896023</v>
      </c>
      <c r="G97" s="573">
        <v>0.31145852269284374</v>
      </c>
      <c r="H97" s="574">
        <f t="shared" si="30"/>
        <v>3.4953942611648525E-4</v>
      </c>
      <c r="I97" s="573">
        <f t="shared" si="31"/>
        <v>9.6122210093757543E-3</v>
      </c>
      <c r="J97" s="585">
        <f t="shared" si="32"/>
        <v>1.0308273652196605</v>
      </c>
      <c r="K97" s="571">
        <f>K95/K87</f>
        <v>0.30221091140448542</v>
      </c>
      <c r="L97" s="576">
        <f t="shared" si="33"/>
        <v>1.9209371723850566E-2</v>
      </c>
      <c r="M97" s="577">
        <f t="shared" si="34"/>
        <v>1.0635628000146571</v>
      </c>
    </row>
    <row r="98" spans="1:13" ht="16.2" customHeight="1">
      <c r="A98" s="477" t="s">
        <v>55</v>
      </c>
      <c r="B98" s="95">
        <v>16.149999999999999</v>
      </c>
      <c r="C98" s="704">
        <v>16.149999999999999</v>
      </c>
      <c r="D98" s="380">
        <f t="shared" si="28"/>
        <v>0</v>
      </c>
      <c r="E98" s="381">
        <f t="shared" si="29"/>
        <v>1</v>
      </c>
      <c r="F98" s="276">
        <v>16.04</v>
      </c>
      <c r="G98" s="564">
        <v>16.04</v>
      </c>
      <c r="H98" s="96">
        <f t="shared" si="30"/>
        <v>0</v>
      </c>
      <c r="I98" s="469">
        <f t="shared" si="31"/>
        <v>0.10999999999999943</v>
      </c>
      <c r="J98" s="294">
        <f t="shared" si="32"/>
        <v>1.0068578553615959</v>
      </c>
      <c r="K98" s="101">
        <v>16.579999999999998</v>
      </c>
      <c r="L98" s="449">
        <f t="shared" si="33"/>
        <v>-0.42999999999999972</v>
      </c>
      <c r="M98" s="450">
        <f t="shared" si="34"/>
        <v>0.97406513872135103</v>
      </c>
    </row>
    <row r="99" spans="1:13" ht="16.2" customHeight="1">
      <c r="A99" s="477" t="s">
        <v>36</v>
      </c>
      <c r="B99" s="95">
        <v>3.51</v>
      </c>
      <c r="C99" s="704">
        <v>3.51</v>
      </c>
      <c r="D99" s="380">
        <f t="shared" si="28"/>
        <v>0</v>
      </c>
      <c r="E99" s="381">
        <f t="shared" si="29"/>
        <v>1</v>
      </c>
      <c r="F99" s="276">
        <v>3.45</v>
      </c>
      <c r="G99" s="564">
        <v>3.45</v>
      </c>
      <c r="H99" s="96">
        <f t="shared" si="30"/>
        <v>0</v>
      </c>
      <c r="I99" s="469">
        <f t="shared" si="31"/>
        <v>5.9999999999999609E-2</v>
      </c>
      <c r="J99" s="294">
        <f t="shared" si="32"/>
        <v>1.017391304347826</v>
      </c>
      <c r="K99" s="101">
        <v>3.38</v>
      </c>
      <c r="L99" s="449">
        <f t="shared" si="33"/>
        <v>0.12999999999999989</v>
      </c>
      <c r="M99" s="450">
        <f t="shared" si="34"/>
        <v>1.0384615384615383</v>
      </c>
    </row>
    <row r="100" spans="1:13" ht="16.2" customHeight="1">
      <c r="A100" s="346" t="s">
        <v>37</v>
      </c>
      <c r="B100" s="78">
        <v>4.76</v>
      </c>
      <c r="C100" s="706">
        <v>4.76</v>
      </c>
      <c r="D100" s="383">
        <f t="shared" si="28"/>
        <v>0</v>
      </c>
      <c r="E100" s="384">
        <f t="shared" si="29"/>
        <v>1</v>
      </c>
      <c r="F100" s="277">
        <v>4.6399999999999997</v>
      </c>
      <c r="G100" s="718">
        <v>4.6399999999999997</v>
      </c>
      <c r="H100" s="66">
        <f t="shared" si="30"/>
        <v>0</v>
      </c>
      <c r="I100" s="470">
        <f t="shared" si="31"/>
        <v>0.12000000000000011</v>
      </c>
      <c r="J100" s="295">
        <f t="shared" si="32"/>
        <v>1.0258620689655173</v>
      </c>
      <c r="K100" s="102">
        <v>4.43</v>
      </c>
      <c r="L100" s="245">
        <f t="shared" si="33"/>
        <v>0.33000000000000007</v>
      </c>
      <c r="M100" s="451">
        <f t="shared" si="34"/>
        <v>1.0744920993227991</v>
      </c>
    </row>
    <row r="101" spans="1:13" s="1" customFormat="1">
      <c r="A101" s="26"/>
      <c r="B101" s="120"/>
      <c r="C101" s="120"/>
      <c r="D101" s="120"/>
      <c r="E101" s="121"/>
      <c r="F101" s="121"/>
      <c r="G101" s="120"/>
      <c r="H101" s="122"/>
      <c r="I101" s="87"/>
      <c r="J101" s="121"/>
      <c r="K101" s="87"/>
      <c r="L101" s="86"/>
    </row>
    <row r="102" spans="1:13" s="1" customFormat="1">
      <c r="B102" s="120"/>
      <c r="C102" s="120"/>
      <c r="D102" s="120"/>
      <c r="E102" s="121"/>
      <c r="F102" s="121"/>
      <c r="G102" s="120"/>
      <c r="H102" s="122"/>
      <c r="I102" s="87"/>
      <c r="J102" s="121"/>
      <c r="K102" s="87"/>
      <c r="L102" s="86"/>
    </row>
    <row r="103" spans="1:13" ht="15.6">
      <c r="A103" s="2" t="s">
        <v>307</v>
      </c>
    </row>
    <row r="104" spans="1:13">
      <c r="A104" s="21"/>
      <c r="B104" s="21"/>
      <c r="C104" s="21"/>
      <c r="D104" s="21"/>
      <c r="E104" s="21"/>
      <c r="F104" s="21"/>
      <c r="G104" s="21"/>
      <c r="H104" s="21"/>
      <c r="I104" s="299"/>
      <c r="J104" s="301"/>
      <c r="K104" s="21"/>
      <c r="L104" s="21"/>
      <c r="M104" s="21"/>
    </row>
    <row r="105" spans="1:13" ht="46.2">
      <c r="A105" s="473" t="s">
        <v>64</v>
      </c>
      <c r="B105" s="328" t="s">
        <v>501</v>
      </c>
      <c r="C105" s="368" t="s">
        <v>526</v>
      </c>
      <c r="D105" s="369" t="s">
        <v>527</v>
      </c>
      <c r="E105" s="369" t="s">
        <v>528</v>
      </c>
      <c r="F105" s="330" t="s">
        <v>502</v>
      </c>
      <c r="G105" s="116" t="s">
        <v>529</v>
      </c>
      <c r="H105" s="250" t="s">
        <v>530</v>
      </c>
      <c r="I105" s="464" t="s">
        <v>308</v>
      </c>
      <c r="J105" s="302" t="s">
        <v>309</v>
      </c>
      <c r="K105" s="328" t="s">
        <v>146</v>
      </c>
      <c r="L105" s="385" t="s">
        <v>310</v>
      </c>
      <c r="M105" s="397" t="s">
        <v>311</v>
      </c>
    </row>
    <row r="106" spans="1:13">
      <c r="A106" s="474"/>
      <c r="B106" s="329" t="s">
        <v>16</v>
      </c>
      <c r="C106" s="20" t="s">
        <v>16</v>
      </c>
      <c r="D106" s="371" t="s">
        <v>16</v>
      </c>
      <c r="E106" s="371" t="s">
        <v>1</v>
      </c>
      <c r="F106" s="332" t="s">
        <v>16</v>
      </c>
      <c r="G106" s="27" t="s">
        <v>16</v>
      </c>
      <c r="H106" s="6" t="s">
        <v>16</v>
      </c>
      <c r="I106" s="465" t="s">
        <v>16</v>
      </c>
      <c r="J106" s="303" t="s">
        <v>1</v>
      </c>
      <c r="K106" s="329" t="s">
        <v>16</v>
      </c>
      <c r="L106" s="16" t="s">
        <v>16</v>
      </c>
      <c r="M106" s="398" t="s">
        <v>1</v>
      </c>
    </row>
    <row r="107" spans="1:13">
      <c r="A107" s="475" t="s">
        <v>17</v>
      </c>
      <c r="B107" s="252">
        <f t="shared" ref="B107:C115" si="35">B87-B67</f>
        <v>43.150000000000034</v>
      </c>
      <c r="C107" s="373">
        <f t="shared" si="35"/>
        <v>42.979999999999961</v>
      </c>
      <c r="D107" s="374">
        <f>B107-C107</f>
        <v>0.17000000000007276</v>
      </c>
      <c r="E107" s="375">
        <f>B107/C107</f>
        <v>1.0039553280595643</v>
      </c>
      <c r="F107" s="252">
        <f t="shared" ref="F107:G115" si="36">F87-F67</f>
        <v>101.57</v>
      </c>
      <c r="G107" s="253">
        <f t="shared" si="36"/>
        <v>41.53000000000003</v>
      </c>
      <c r="H107" s="281">
        <f>F107-G107</f>
        <v>60.039999999999964</v>
      </c>
      <c r="I107" s="466">
        <f>B107-F107</f>
        <v>-58.419999999999959</v>
      </c>
      <c r="J107" s="289">
        <f>B107/F107</f>
        <v>0.42483016638771326</v>
      </c>
      <c r="K107" s="482">
        <f t="shared" ref="K107:K115" si="37">K87-K67</f>
        <v>38.990000000000009</v>
      </c>
      <c r="L107" s="463">
        <f>B107-K107</f>
        <v>4.160000000000025</v>
      </c>
      <c r="M107" s="458">
        <f>B107/K107</f>
        <v>1.1066940241087464</v>
      </c>
    </row>
    <row r="108" spans="1:13">
      <c r="A108" s="475" t="s">
        <v>18</v>
      </c>
      <c r="B108" s="257">
        <f t="shared" si="35"/>
        <v>3.8400000000000034</v>
      </c>
      <c r="C108" s="373">
        <f t="shared" si="35"/>
        <v>3.7100000000000009</v>
      </c>
      <c r="D108" s="374">
        <f t="shared" ref="D108:D120" si="38">B108-C108</f>
        <v>0.13000000000000256</v>
      </c>
      <c r="E108" s="375">
        <f t="shared" ref="E108:E120" si="39">B108/C108</f>
        <v>1.0350404312668471</v>
      </c>
      <c r="F108" s="257">
        <f t="shared" si="36"/>
        <v>3.8400000000000034</v>
      </c>
      <c r="G108" s="258">
        <f t="shared" si="36"/>
        <v>3.8400000000000034</v>
      </c>
      <c r="H108" s="251">
        <f t="shared" ref="H108:H120" si="40">F108-G108</f>
        <v>0</v>
      </c>
      <c r="I108" s="467">
        <f t="shared" ref="I108:I120" si="41">B108-F108</f>
        <v>0</v>
      </c>
      <c r="J108" s="271">
        <f t="shared" ref="J108:J120" si="42">B108/F108</f>
        <v>1</v>
      </c>
      <c r="K108" s="483">
        <f t="shared" si="37"/>
        <v>3.1299999999999955</v>
      </c>
      <c r="L108" s="424">
        <f t="shared" ref="L108:L120" si="43">B108-K108</f>
        <v>0.71000000000000796</v>
      </c>
      <c r="M108" s="429">
        <f t="shared" ref="M108:M120" si="44">B108/K108</f>
        <v>1.2268370607028782</v>
      </c>
    </row>
    <row r="109" spans="1:13">
      <c r="A109" s="476" t="s">
        <v>19</v>
      </c>
      <c r="B109" s="410">
        <f t="shared" si="35"/>
        <v>39.309999999999974</v>
      </c>
      <c r="C109" s="376">
        <f t="shared" si="35"/>
        <v>39.269999999999982</v>
      </c>
      <c r="D109" s="377">
        <f t="shared" si="38"/>
        <v>3.9999999999992042E-2</v>
      </c>
      <c r="E109" s="378">
        <f t="shared" si="39"/>
        <v>1.0010185892538832</v>
      </c>
      <c r="F109" s="410">
        <f t="shared" si="36"/>
        <v>37.720000000000027</v>
      </c>
      <c r="G109" s="414">
        <f t="shared" si="36"/>
        <v>37.679999999999978</v>
      </c>
      <c r="H109" s="362">
        <f t="shared" si="40"/>
        <v>4.0000000000048885E-2</v>
      </c>
      <c r="I109" s="468">
        <f t="shared" si="41"/>
        <v>1.5899999999999466</v>
      </c>
      <c r="J109" s="416">
        <f t="shared" si="42"/>
        <v>1.0421527041357355</v>
      </c>
      <c r="K109" s="484">
        <f t="shared" si="37"/>
        <v>35.859999999999985</v>
      </c>
      <c r="L109" s="426">
        <f t="shared" si="43"/>
        <v>3.4499999999999886</v>
      </c>
      <c r="M109" s="430">
        <f t="shared" si="44"/>
        <v>1.0962074735080867</v>
      </c>
    </row>
    <row r="110" spans="1:13">
      <c r="A110" s="475" t="s">
        <v>20</v>
      </c>
      <c r="B110" s="257">
        <f t="shared" si="35"/>
        <v>8.4100000000000108</v>
      </c>
      <c r="C110" s="373">
        <f t="shared" si="35"/>
        <v>8.3800000000000097</v>
      </c>
      <c r="D110" s="374">
        <f t="shared" si="38"/>
        <v>3.0000000000001137E-2</v>
      </c>
      <c r="E110" s="375">
        <f t="shared" si="39"/>
        <v>1.0035799522673032</v>
      </c>
      <c r="F110" s="257">
        <f t="shared" si="36"/>
        <v>8.1700000000000017</v>
      </c>
      <c r="G110" s="258">
        <f t="shared" si="36"/>
        <v>8.1500000000000057</v>
      </c>
      <c r="H110" s="251">
        <f t="shared" si="40"/>
        <v>1.9999999999996021E-2</v>
      </c>
      <c r="I110" s="467">
        <f t="shared" si="41"/>
        <v>0.24000000000000909</v>
      </c>
      <c r="J110" s="271">
        <f t="shared" si="42"/>
        <v>1.0293757649938811</v>
      </c>
      <c r="K110" s="483">
        <f t="shared" si="37"/>
        <v>7.8700000000000045</v>
      </c>
      <c r="L110" s="424">
        <f t="shared" si="43"/>
        <v>0.54000000000000625</v>
      </c>
      <c r="M110" s="429">
        <f t="shared" si="44"/>
        <v>1.0686149936467606</v>
      </c>
    </row>
    <row r="111" spans="1:13" s="3" customFormat="1">
      <c r="A111" s="477" t="s">
        <v>21</v>
      </c>
      <c r="B111" s="259">
        <f t="shared" si="35"/>
        <v>4.6099999999999994</v>
      </c>
      <c r="C111" s="379">
        <f t="shared" si="35"/>
        <v>4.6099999999999994</v>
      </c>
      <c r="D111" s="380">
        <f t="shared" si="38"/>
        <v>0</v>
      </c>
      <c r="E111" s="381">
        <f t="shared" si="39"/>
        <v>1</v>
      </c>
      <c r="F111" s="259">
        <f t="shared" si="36"/>
        <v>4.43</v>
      </c>
      <c r="G111" s="260">
        <f t="shared" si="36"/>
        <v>4.43</v>
      </c>
      <c r="H111" s="192">
        <f t="shared" si="40"/>
        <v>0</v>
      </c>
      <c r="I111" s="471">
        <f t="shared" si="41"/>
        <v>0.17999999999999972</v>
      </c>
      <c r="J111" s="273">
        <f t="shared" si="42"/>
        <v>1.0406320541760721</v>
      </c>
      <c r="K111" s="485">
        <f t="shared" si="37"/>
        <v>4.2899999999999991</v>
      </c>
      <c r="L111" s="427">
        <f t="shared" si="43"/>
        <v>0.32000000000000028</v>
      </c>
      <c r="M111" s="431">
        <f t="shared" si="44"/>
        <v>1.0745920745920747</v>
      </c>
    </row>
    <row r="112" spans="1:13" s="3" customFormat="1">
      <c r="A112" s="477" t="s">
        <v>25</v>
      </c>
      <c r="B112" s="259">
        <f t="shared" si="35"/>
        <v>3.7000000000000028</v>
      </c>
      <c r="C112" s="379">
        <f t="shared" si="35"/>
        <v>3.7000000000000028</v>
      </c>
      <c r="D112" s="380">
        <f t="shared" si="38"/>
        <v>0</v>
      </c>
      <c r="E112" s="381">
        <f t="shared" si="39"/>
        <v>1</v>
      </c>
      <c r="F112" s="259">
        <f t="shared" si="36"/>
        <v>3.6499999999999986</v>
      </c>
      <c r="G112" s="260">
        <f t="shared" si="36"/>
        <v>3.3500000000000014</v>
      </c>
      <c r="H112" s="192">
        <f t="shared" si="40"/>
        <v>0.29999999999999716</v>
      </c>
      <c r="I112" s="471">
        <f t="shared" si="41"/>
        <v>5.0000000000004263E-2</v>
      </c>
      <c r="J112" s="273">
        <f t="shared" si="42"/>
        <v>1.0136986301369875</v>
      </c>
      <c r="K112" s="485">
        <f t="shared" si="37"/>
        <v>3.5</v>
      </c>
      <c r="L112" s="427">
        <f t="shared" si="43"/>
        <v>0.20000000000000284</v>
      </c>
      <c r="M112" s="431">
        <f t="shared" si="44"/>
        <v>1.0571428571428581</v>
      </c>
    </row>
    <row r="113" spans="1:13" s="3" customFormat="1">
      <c r="A113" s="346" t="s">
        <v>47</v>
      </c>
      <c r="B113" s="264">
        <f t="shared" si="35"/>
        <v>7.9999999999999627E-2</v>
      </c>
      <c r="C113" s="382">
        <f t="shared" si="35"/>
        <v>5.9999999999999609E-2</v>
      </c>
      <c r="D113" s="383">
        <f t="shared" si="38"/>
        <v>2.0000000000000018E-2</v>
      </c>
      <c r="E113" s="384">
        <f t="shared" si="39"/>
        <v>1.3333333333333357</v>
      </c>
      <c r="F113" s="264">
        <f t="shared" si="36"/>
        <v>7.0000000000000284E-2</v>
      </c>
      <c r="G113" s="265">
        <f t="shared" si="36"/>
        <v>5.0000000000000266E-2</v>
      </c>
      <c r="H113" s="196">
        <f t="shared" si="40"/>
        <v>2.0000000000000018E-2</v>
      </c>
      <c r="I113" s="472">
        <f t="shared" si="41"/>
        <v>9.9999999999993427E-3</v>
      </c>
      <c r="J113" s="267">
        <f t="shared" si="42"/>
        <v>1.1428571428571328</v>
      </c>
      <c r="K113" s="486">
        <f t="shared" si="37"/>
        <v>6.0000000000000053E-2</v>
      </c>
      <c r="L113" s="428">
        <f t="shared" si="43"/>
        <v>1.9999999999999574E-2</v>
      </c>
      <c r="M113" s="432">
        <f t="shared" si="44"/>
        <v>1.3333333333333259</v>
      </c>
    </row>
    <row r="114" spans="1:13">
      <c r="A114" s="475" t="s">
        <v>24</v>
      </c>
      <c r="B114" s="257">
        <f t="shared" si="35"/>
        <v>23.879999999999995</v>
      </c>
      <c r="C114" s="373">
        <f t="shared" si="35"/>
        <v>23.879999999999995</v>
      </c>
      <c r="D114" s="374">
        <f t="shared" si="38"/>
        <v>0</v>
      </c>
      <c r="E114" s="375">
        <f t="shared" si="39"/>
        <v>1</v>
      </c>
      <c r="F114" s="257">
        <f t="shared" si="36"/>
        <v>22.679999999999993</v>
      </c>
      <c r="G114" s="258">
        <f t="shared" si="36"/>
        <v>22.679999999999993</v>
      </c>
      <c r="H114" s="251">
        <f t="shared" si="40"/>
        <v>0</v>
      </c>
      <c r="I114" s="467">
        <f t="shared" si="41"/>
        <v>1.2000000000000028</v>
      </c>
      <c r="J114" s="271">
        <f t="shared" si="42"/>
        <v>1.052910052910053</v>
      </c>
      <c r="K114" s="483">
        <f t="shared" si="37"/>
        <v>20.939999999999998</v>
      </c>
      <c r="L114" s="424">
        <f t="shared" si="43"/>
        <v>2.9399999999999977</v>
      </c>
      <c r="M114" s="429">
        <f t="shared" si="44"/>
        <v>1.1404011461318051</v>
      </c>
    </row>
    <row r="115" spans="1:13" s="98" customFormat="1">
      <c r="A115" s="475" t="s">
        <v>26</v>
      </c>
      <c r="B115" s="257">
        <f t="shared" si="35"/>
        <v>15.799999999999997</v>
      </c>
      <c r="C115" s="373">
        <f t="shared" si="35"/>
        <v>15.799999999999997</v>
      </c>
      <c r="D115" s="374">
        <f t="shared" si="38"/>
        <v>0</v>
      </c>
      <c r="E115" s="375">
        <f t="shared" si="39"/>
        <v>1</v>
      </c>
      <c r="F115" s="257">
        <f t="shared" si="36"/>
        <v>14.799999999999997</v>
      </c>
      <c r="G115" s="258">
        <f t="shared" si="36"/>
        <v>14.799999999999997</v>
      </c>
      <c r="H115" s="251">
        <f t="shared" si="40"/>
        <v>0</v>
      </c>
      <c r="I115" s="467">
        <f t="shared" si="41"/>
        <v>1</v>
      </c>
      <c r="J115" s="271">
        <f t="shared" si="42"/>
        <v>1.0675675675675675</v>
      </c>
      <c r="K115" s="483">
        <f t="shared" si="37"/>
        <v>13.5</v>
      </c>
      <c r="L115" s="424">
        <f t="shared" si="43"/>
        <v>2.2999999999999972</v>
      </c>
      <c r="M115" s="429">
        <f t="shared" si="44"/>
        <v>1.1703703703703701</v>
      </c>
    </row>
    <row r="116" spans="1:13" s="570" customFormat="1" ht="16.2" customHeight="1">
      <c r="A116" s="648" t="s">
        <v>102</v>
      </c>
      <c r="B116" s="579">
        <f>B107-B115</f>
        <v>27.350000000000037</v>
      </c>
      <c r="C116" s="590">
        <f>C107-C115</f>
        <v>27.179999999999964</v>
      </c>
      <c r="D116" s="580">
        <f t="shared" si="38"/>
        <v>0.17000000000007276</v>
      </c>
      <c r="E116" s="572">
        <f t="shared" si="39"/>
        <v>1.0062545989698335</v>
      </c>
      <c r="F116" s="591">
        <f>F107-F115</f>
        <v>86.77</v>
      </c>
      <c r="G116" s="582">
        <f>G107-G115</f>
        <v>26.730000000000032</v>
      </c>
      <c r="H116" s="584">
        <f t="shared" si="40"/>
        <v>60.039999999999964</v>
      </c>
      <c r="I116" s="592">
        <f t="shared" si="41"/>
        <v>-59.419999999999959</v>
      </c>
      <c r="J116" s="585">
        <f t="shared" si="42"/>
        <v>0.31520110637317089</v>
      </c>
      <c r="K116" s="591">
        <f>K107-K115</f>
        <v>25.490000000000009</v>
      </c>
      <c r="L116" s="593">
        <f t="shared" si="43"/>
        <v>1.8600000000000279</v>
      </c>
      <c r="M116" s="577">
        <f t="shared" si="44"/>
        <v>1.0729697920753247</v>
      </c>
    </row>
    <row r="117" spans="1:13" s="587" customFormat="1" ht="16.2" customHeight="1">
      <c r="A117" s="649" t="s">
        <v>103</v>
      </c>
      <c r="B117" s="571">
        <f>B115/B107</f>
        <v>0.36616454229432177</v>
      </c>
      <c r="C117" s="594">
        <f>C115/C107</f>
        <v>0.36761284318287601</v>
      </c>
      <c r="D117" s="572">
        <f t="shared" si="38"/>
        <v>-1.4483008885542437E-3</v>
      </c>
      <c r="E117" s="572">
        <f t="shared" si="39"/>
        <v>0.99606025492467964</v>
      </c>
      <c r="F117" s="571">
        <f>F115/F107</f>
        <v>0.14571231662892584</v>
      </c>
      <c r="G117" s="573">
        <f>G115/G107</f>
        <v>0.3563688899590654</v>
      </c>
      <c r="H117" s="574">
        <f t="shared" si="40"/>
        <v>-0.21065657333013957</v>
      </c>
      <c r="I117" s="573">
        <f t="shared" si="41"/>
        <v>0.22045222566539593</v>
      </c>
      <c r="J117" s="585">
        <f t="shared" si="42"/>
        <v>2.512927875732045</v>
      </c>
      <c r="K117" s="571">
        <f>K115/K107</f>
        <v>0.34624262631443953</v>
      </c>
      <c r="L117" s="576">
        <f t="shared" si="43"/>
        <v>1.9921915979882243E-2</v>
      </c>
      <c r="M117" s="577">
        <f t="shared" si="44"/>
        <v>1.05753744474486</v>
      </c>
    </row>
    <row r="118" spans="1:13" s="3" customFormat="1">
      <c r="A118" s="477" t="s">
        <v>55</v>
      </c>
      <c r="B118" s="259">
        <f t="shared" ref="B118:C120" si="45">B98-B78</f>
        <v>1.6499999999999986</v>
      </c>
      <c r="C118" s="379">
        <f t="shared" si="45"/>
        <v>1.6499999999999986</v>
      </c>
      <c r="D118" s="380">
        <f t="shared" si="38"/>
        <v>0</v>
      </c>
      <c r="E118" s="381">
        <f t="shared" si="39"/>
        <v>1</v>
      </c>
      <c r="F118" s="259">
        <f t="shared" ref="F118:G120" si="46">F98-F78</f>
        <v>1.6399999999999988</v>
      </c>
      <c r="G118" s="260">
        <f t="shared" si="46"/>
        <v>1.6399999999999988</v>
      </c>
      <c r="H118" s="192">
        <f t="shared" si="40"/>
        <v>0</v>
      </c>
      <c r="I118" s="471">
        <f t="shared" si="41"/>
        <v>9.9999999999997868E-3</v>
      </c>
      <c r="J118" s="273">
        <f t="shared" si="42"/>
        <v>1.0060975609756095</v>
      </c>
      <c r="K118" s="485">
        <f>K98-K78</f>
        <v>1.629999999999999</v>
      </c>
      <c r="L118" s="427">
        <f t="shared" si="43"/>
        <v>1.9999999999999574E-2</v>
      </c>
      <c r="M118" s="431">
        <f t="shared" si="44"/>
        <v>1.0122699386503065</v>
      </c>
    </row>
    <row r="119" spans="1:13" s="3" customFormat="1">
      <c r="A119" s="477" t="s">
        <v>36</v>
      </c>
      <c r="B119" s="259">
        <f t="shared" si="45"/>
        <v>1.1599999999999997</v>
      </c>
      <c r="C119" s="379">
        <f t="shared" si="45"/>
        <v>1.1599999999999997</v>
      </c>
      <c r="D119" s="380">
        <f t="shared" si="38"/>
        <v>0</v>
      </c>
      <c r="E119" s="381">
        <f t="shared" si="39"/>
        <v>1</v>
      </c>
      <c r="F119" s="259">
        <f t="shared" si="46"/>
        <v>1.06</v>
      </c>
      <c r="G119" s="260">
        <f t="shared" si="46"/>
        <v>1.06</v>
      </c>
      <c r="H119" s="192">
        <f t="shared" si="40"/>
        <v>0</v>
      </c>
      <c r="I119" s="471">
        <f t="shared" si="41"/>
        <v>9.9999999999999645E-2</v>
      </c>
      <c r="J119" s="273">
        <f t="shared" si="42"/>
        <v>1.0943396226415092</v>
      </c>
      <c r="K119" s="485">
        <f>K99-K79</f>
        <v>1.1000000000000001</v>
      </c>
      <c r="L119" s="427">
        <f t="shared" si="43"/>
        <v>5.9999999999999609E-2</v>
      </c>
      <c r="M119" s="431">
        <f t="shared" si="44"/>
        <v>1.0545454545454542</v>
      </c>
    </row>
    <row r="120" spans="1:13" s="3" customFormat="1">
      <c r="A120" s="346" t="s">
        <v>37</v>
      </c>
      <c r="B120" s="264">
        <f t="shared" si="45"/>
        <v>4.0000000000000036E-2</v>
      </c>
      <c r="C120" s="382">
        <f t="shared" si="45"/>
        <v>4.0000000000000036E-2</v>
      </c>
      <c r="D120" s="383">
        <f t="shared" si="38"/>
        <v>0</v>
      </c>
      <c r="E120" s="384">
        <f t="shared" si="39"/>
        <v>1</v>
      </c>
      <c r="F120" s="264">
        <f t="shared" si="46"/>
        <v>4.0000000000000036E-2</v>
      </c>
      <c r="G120" s="265">
        <f t="shared" si="46"/>
        <v>4.0000000000000036E-2</v>
      </c>
      <c r="H120" s="196">
        <f t="shared" si="40"/>
        <v>0</v>
      </c>
      <c r="I120" s="472">
        <f t="shared" si="41"/>
        <v>0</v>
      </c>
      <c r="J120" s="267">
        <f t="shared" si="42"/>
        <v>1</v>
      </c>
      <c r="K120" s="486">
        <f>K100-K80</f>
        <v>2.9999999999999361E-2</v>
      </c>
      <c r="L120" s="428">
        <f t="shared" si="43"/>
        <v>1.0000000000000675E-2</v>
      </c>
      <c r="M120" s="432">
        <f t="shared" si="44"/>
        <v>1.333333333333363</v>
      </c>
    </row>
    <row r="121" spans="1:13" s="1" customFormat="1">
      <c r="A121" s="26"/>
      <c r="B121" s="120"/>
      <c r="C121" s="120"/>
      <c r="D121" s="120"/>
      <c r="E121" s="121"/>
      <c r="F121" s="121"/>
      <c r="G121" s="120"/>
      <c r="H121" s="122"/>
      <c r="I121" s="87"/>
      <c r="J121" s="121"/>
      <c r="K121" s="87"/>
      <c r="L121" s="86"/>
    </row>
    <row r="123" spans="1:13" ht="15.6">
      <c r="A123" s="2" t="s">
        <v>312</v>
      </c>
    </row>
    <row r="124" spans="1:13">
      <c r="A124" s="21"/>
      <c r="B124" s="21"/>
      <c r="C124" s="21"/>
      <c r="D124" s="21"/>
      <c r="E124" s="21"/>
      <c r="F124" s="21"/>
      <c r="G124" s="21"/>
      <c r="H124" s="21"/>
      <c r="I124" s="299"/>
      <c r="J124" s="301"/>
      <c r="K124" s="21"/>
      <c r="L124" s="21"/>
      <c r="M124" s="21"/>
    </row>
    <row r="125" spans="1:13" ht="46.2">
      <c r="A125" s="473" t="s">
        <v>68</v>
      </c>
      <c r="B125" s="328" t="s">
        <v>503</v>
      </c>
      <c r="C125" s="368" t="s">
        <v>531</v>
      </c>
      <c r="D125" s="369" t="s">
        <v>438</v>
      </c>
      <c r="E125" s="369" t="s">
        <v>439</v>
      </c>
      <c r="F125" s="330" t="s">
        <v>504</v>
      </c>
      <c r="G125" s="116" t="s">
        <v>532</v>
      </c>
      <c r="H125" s="250" t="s">
        <v>533</v>
      </c>
      <c r="I125" s="464" t="s">
        <v>236</v>
      </c>
      <c r="J125" s="302" t="s">
        <v>237</v>
      </c>
      <c r="K125" s="328" t="s">
        <v>147</v>
      </c>
      <c r="L125" s="385" t="s">
        <v>258</v>
      </c>
      <c r="M125" s="397" t="s">
        <v>239</v>
      </c>
    </row>
    <row r="126" spans="1:13">
      <c r="A126" s="474"/>
      <c r="B126" s="329" t="s">
        <v>16</v>
      </c>
      <c r="C126" s="20" t="s">
        <v>16</v>
      </c>
      <c r="D126" s="371" t="s">
        <v>16</v>
      </c>
      <c r="E126" s="371" t="s">
        <v>1</v>
      </c>
      <c r="F126" s="332" t="s">
        <v>16</v>
      </c>
      <c r="G126" s="27" t="s">
        <v>16</v>
      </c>
      <c r="H126" s="6" t="s">
        <v>16</v>
      </c>
      <c r="I126" s="465" t="s">
        <v>16</v>
      </c>
      <c r="J126" s="303" t="s">
        <v>1</v>
      </c>
      <c r="K126" s="329" t="s">
        <v>16</v>
      </c>
      <c r="L126" s="16" t="s">
        <v>16</v>
      </c>
      <c r="M126" s="398" t="s">
        <v>1</v>
      </c>
    </row>
    <row r="127" spans="1:13">
      <c r="A127" s="475" t="s">
        <v>17</v>
      </c>
      <c r="B127" s="104">
        <v>98.32</v>
      </c>
      <c r="C127" s="698">
        <v>97.9</v>
      </c>
      <c r="D127" s="374">
        <f>B127-C127</f>
        <v>0.41999999999998749</v>
      </c>
      <c r="E127" s="375">
        <f>B127/C127</f>
        <v>1.0042900919305413</v>
      </c>
      <c r="F127" s="275">
        <v>96.62</v>
      </c>
      <c r="G127" s="715">
        <v>96.28</v>
      </c>
      <c r="H127" s="281">
        <f>F127-G127</f>
        <v>0.34000000000000341</v>
      </c>
      <c r="I127" s="466">
        <f>B127-F127</f>
        <v>1.6999999999999886</v>
      </c>
      <c r="J127" s="290">
        <f>B127/F127</f>
        <v>1.0175947008900847</v>
      </c>
      <c r="K127" s="105">
        <v>77.92</v>
      </c>
      <c r="L127" s="388">
        <f>B127-K127</f>
        <v>20.399999999999991</v>
      </c>
      <c r="M127" s="389">
        <f>B127/K127</f>
        <v>1.261806981519507</v>
      </c>
    </row>
    <row r="128" spans="1:13">
      <c r="A128" s="475" t="s">
        <v>18</v>
      </c>
      <c r="B128" s="109">
        <v>12.12</v>
      </c>
      <c r="C128" s="700">
        <v>11.57</v>
      </c>
      <c r="D128" s="374">
        <f t="shared" ref="D128:D140" si="47">B128-C128</f>
        <v>0.54999999999999893</v>
      </c>
      <c r="E128" s="375">
        <f t="shared" ref="E128:E140" si="48">B128/C128</f>
        <v>1.0475367329299912</v>
      </c>
      <c r="F128" s="275">
        <v>8.1999999999999993</v>
      </c>
      <c r="G128" s="716">
        <v>8.1999999999999993</v>
      </c>
      <c r="H128" s="251">
        <f t="shared" ref="H128:H140" si="49">F128-G128</f>
        <v>0</v>
      </c>
      <c r="I128" s="467">
        <f t="shared" ref="I128:I140" si="50">B128-F128</f>
        <v>3.92</v>
      </c>
      <c r="J128" s="291">
        <f t="shared" ref="J128:J140" si="51">B128/F128</f>
        <v>1.4780487804878049</v>
      </c>
      <c r="K128" s="110">
        <v>5.35</v>
      </c>
      <c r="L128" s="390">
        <f t="shared" ref="L128:L140" si="52">B128-K128</f>
        <v>6.77</v>
      </c>
      <c r="M128" s="391">
        <f t="shared" ref="M128:M140" si="53">B128/K128</f>
        <v>2.2654205607476636</v>
      </c>
    </row>
    <row r="129" spans="1:13">
      <c r="A129" s="476" t="s">
        <v>19</v>
      </c>
      <c r="B129" s="360">
        <v>86.2</v>
      </c>
      <c r="C129" s="702">
        <v>86.33</v>
      </c>
      <c r="D129" s="377">
        <f t="shared" si="47"/>
        <v>-0.12999999999999545</v>
      </c>
      <c r="E129" s="378">
        <f t="shared" si="48"/>
        <v>0.99849415035329558</v>
      </c>
      <c r="F129" s="447">
        <v>88.42</v>
      </c>
      <c r="G129" s="717">
        <v>88.08</v>
      </c>
      <c r="H129" s="362">
        <f t="shared" si="49"/>
        <v>0.34000000000000341</v>
      </c>
      <c r="I129" s="468">
        <f t="shared" si="50"/>
        <v>-2.2199999999999989</v>
      </c>
      <c r="J129" s="448">
        <f t="shared" si="51"/>
        <v>0.97489255824474097</v>
      </c>
      <c r="K129" s="420">
        <v>72.569999999999993</v>
      </c>
      <c r="L129" s="392">
        <f t="shared" si="52"/>
        <v>13.63000000000001</v>
      </c>
      <c r="M129" s="393">
        <f t="shared" si="53"/>
        <v>1.1878186578475955</v>
      </c>
    </row>
    <row r="130" spans="1:13">
      <c r="A130" s="475" t="s">
        <v>20</v>
      </c>
      <c r="B130" s="109">
        <v>59.54</v>
      </c>
      <c r="C130" s="700">
        <v>60.19</v>
      </c>
      <c r="D130" s="374">
        <f t="shared" si="47"/>
        <v>-0.64999999999999858</v>
      </c>
      <c r="E130" s="375">
        <f t="shared" si="48"/>
        <v>0.98920086393088558</v>
      </c>
      <c r="F130" s="275">
        <v>62.23</v>
      </c>
      <c r="G130" s="716">
        <v>62.05</v>
      </c>
      <c r="H130" s="251">
        <f t="shared" si="49"/>
        <v>0.17999999999999972</v>
      </c>
      <c r="I130" s="467">
        <f t="shared" si="50"/>
        <v>-2.6899999999999977</v>
      </c>
      <c r="J130" s="291">
        <f t="shared" si="51"/>
        <v>0.95677326048529654</v>
      </c>
      <c r="K130" s="110">
        <v>49.94</v>
      </c>
      <c r="L130" s="390">
        <f t="shared" si="52"/>
        <v>9.6000000000000014</v>
      </c>
      <c r="M130" s="391">
        <f t="shared" si="53"/>
        <v>1.1922306768121747</v>
      </c>
    </row>
    <row r="131" spans="1:13">
      <c r="A131" s="477" t="s">
        <v>21</v>
      </c>
      <c r="B131" s="95">
        <v>37.17</v>
      </c>
      <c r="C131" s="704">
        <v>37.549999999999997</v>
      </c>
      <c r="D131" s="380">
        <f t="shared" si="47"/>
        <v>-0.37999999999999545</v>
      </c>
      <c r="E131" s="381">
        <f t="shared" si="48"/>
        <v>0.98988015978695088</v>
      </c>
      <c r="F131" s="276">
        <v>36.42</v>
      </c>
      <c r="G131" s="564">
        <v>36.5</v>
      </c>
      <c r="H131" s="96">
        <f t="shared" si="49"/>
        <v>-7.9999999999998295E-2</v>
      </c>
      <c r="I131" s="469">
        <f t="shared" si="50"/>
        <v>0.75</v>
      </c>
      <c r="J131" s="294">
        <f t="shared" si="51"/>
        <v>1.0205930807248764</v>
      </c>
      <c r="K131" s="101">
        <v>31.7</v>
      </c>
      <c r="L131" s="449">
        <f t="shared" si="52"/>
        <v>5.4700000000000024</v>
      </c>
      <c r="M131" s="450">
        <f t="shared" si="53"/>
        <v>1.1725552050473187</v>
      </c>
    </row>
    <row r="132" spans="1:13">
      <c r="A132" s="477" t="s">
        <v>25</v>
      </c>
      <c r="B132" s="95">
        <v>21.86</v>
      </c>
      <c r="C132" s="704">
        <v>22.26</v>
      </c>
      <c r="D132" s="380">
        <f t="shared" si="47"/>
        <v>-0.40000000000000213</v>
      </c>
      <c r="E132" s="381">
        <f t="shared" si="48"/>
        <v>0.98203054806828383</v>
      </c>
      <c r="F132" s="276">
        <v>24.86</v>
      </c>
      <c r="G132" s="564">
        <v>24.76</v>
      </c>
      <c r="H132" s="96">
        <f t="shared" si="49"/>
        <v>9.9999999999997868E-2</v>
      </c>
      <c r="I132" s="469">
        <f t="shared" si="50"/>
        <v>-3</v>
      </c>
      <c r="J132" s="294">
        <f t="shared" si="51"/>
        <v>0.87932421560740148</v>
      </c>
      <c r="K132" s="101">
        <v>18.2</v>
      </c>
      <c r="L132" s="449">
        <f t="shared" si="52"/>
        <v>3.66</v>
      </c>
      <c r="M132" s="450">
        <f t="shared" si="53"/>
        <v>1.2010989010989011</v>
      </c>
    </row>
    <row r="133" spans="1:13">
      <c r="A133" s="346" t="s">
        <v>47</v>
      </c>
      <c r="B133" s="78">
        <v>0.45</v>
      </c>
      <c r="C133" s="706">
        <v>0.32</v>
      </c>
      <c r="D133" s="383">
        <f t="shared" si="47"/>
        <v>0.13</v>
      </c>
      <c r="E133" s="384">
        <f t="shared" si="48"/>
        <v>1.40625</v>
      </c>
      <c r="F133" s="277">
        <v>0.82</v>
      </c>
      <c r="G133" s="718">
        <v>0.66</v>
      </c>
      <c r="H133" s="66">
        <f t="shared" si="49"/>
        <v>0.15999999999999992</v>
      </c>
      <c r="I133" s="470">
        <f t="shared" si="50"/>
        <v>-0.36999999999999994</v>
      </c>
      <c r="J133" s="295">
        <f t="shared" si="51"/>
        <v>0.54878048780487809</v>
      </c>
      <c r="K133" s="102">
        <v>0.03</v>
      </c>
      <c r="L133" s="245">
        <f t="shared" si="52"/>
        <v>0.42000000000000004</v>
      </c>
      <c r="M133" s="451">
        <f t="shared" si="53"/>
        <v>15.000000000000002</v>
      </c>
    </row>
    <row r="134" spans="1:13">
      <c r="A134" s="475" t="s">
        <v>24</v>
      </c>
      <c r="B134" s="109">
        <v>23.26</v>
      </c>
      <c r="C134" s="700">
        <v>23.06</v>
      </c>
      <c r="D134" s="374">
        <f t="shared" si="47"/>
        <v>0.20000000000000284</v>
      </c>
      <c r="E134" s="375">
        <f t="shared" si="48"/>
        <v>1.0086730268863835</v>
      </c>
      <c r="F134" s="275">
        <v>22.79</v>
      </c>
      <c r="G134" s="716">
        <v>22.59</v>
      </c>
      <c r="H134" s="251">
        <f t="shared" si="49"/>
        <v>0.19999999999999929</v>
      </c>
      <c r="I134" s="467">
        <f t="shared" si="50"/>
        <v>0.47000000000000242</v>
      </c>
      <c r="J134" s="291">
        <f t="shared" si="51"/>
        <v>1.0206230802983767</v>
      </c>
      <c r="K134" s="110">
        <v>19.73</v>
      </c>
      <c r="L134" s="390">
        <f t="shared" si="52"/>
        <v>3.5300000000000011</v>
      </c>
      <c r="M134" s="391">
        <f t="shared" si="53"/>
        <v>1.1789153573238724</v>
      </c>
    </row>
    <row r="135" spans="1:13" s="98" customFormat="1">
      <c r="A135" s="475" t="s">
        <v>26</v>
      </c>
      <c r="B135" s="109">
        <v>20.64</v>
      </c>
      <c r="C135" s="700">
        <v>20.64</v>
      </c>
      <c r="D135" s="374">
        <f t="shared" si="47"/>
        <v>0</v>
      </c>
      <c r="E135" s="375">
        <f t="shared" si="48"/>
        <v>1</v>
      </c>
      <c r="F135" s="275">
        <v>20.39</v>
      </c>
      <c r="G135" s="716">
        <v>20.39</v>
      </c>
      <c r="H135" s="251">
        <f t="shared" si="49"/>
        <v>0</v>
      </c>
      <c r="I135" s="467">
        <f t="shared" si="50"/>
        <v>0.25</v>
      </c>
      <c r="J135" s="291">
        <f t="shared" si="51"/>
        <v>1.0122609122118686</v>
      </c>
      <c r="K135" s="110">
        <v>16.91</v>
      </c>
      <c r="L135" s="390">
        <f t="shared" si="52"/>
        <v>3.7300000000000004</v>
      </c>
      <c r="M135" s="391">
        <f t="shared" si="53"/>
        <v>1.2205795387344767</v>
      </c>
    </row>
    <row r="136" spans="1:13" s="570" customFormat="1" ht="16.2" customHeight="1">
      <c r="A136" s="648" t="s">
        <v>102</v>
      </c>
      <c r="B136" s="579">
        <f>B127-B135</f>
        <v>77.679999999999993</v>
      </c>
      <c r="C136" s="708">
        <v>77.260000000000005</v>
      </c>
      <c r="D136" s="580">
        <f t="shared" si="47"/>
        <v>0.41999999999998749</v>
      </c>
      <c r="E136" s="572">
        <f t="shared" si="48"/>
        <v>1.0054361894900334</v>
      </c>
      <c r="F136" s="591">
        <f>F127-F135</f>
        <v>76.23</v>
      </c>
      <c r="G136" s="719">
        <v>75.89</v>
      </c>
      <c r="H136" s="584">
        <f t="shared" si="49"/>
        <v>0.34000000000000341</v>
      </c>
      <c r="I136" s="592">
        <f t="shared" si="50"/>
        <v>1.4499999999999886</v>
      </c>
      <c r="J136" s="585">
        <f t="shared" si="51"/>
        <v>1.0190213826577461</v>
      </c>
      <c r="K136" s="591">
        <f>K127-K135</f>
        <v>61.010000000000005</v>
      </c>
      <c r="L136" s="593">
        <f t="shared" si="52"/>
        <v>16.669999999999987</v>
      </c>
      <c r="M136" s="577">
        <f t="shared" si="53"/>
        <v>1.2732338960826093</v>
      </c>
    </row>
    <row r="137" spans="1:13" s="587" customFormat="1" ht="16.2" customHeight="1">
      <c r="A137" s="649" t="s">
        <v>103</v>
      </c>
      <c r="B137" s="571">
        <f>B135/B127</f>
        <v>0.20992676973148905</v>
      </c>
      <c r="C137" s="710">
        <v>0.21082737487231867</v>
      </c>
      <c r="D137" s="572">
        <f t="shared" si="47"/>
        <v>-9.0060514082962451E-4</v>
      </c>
      <c r="E137" s="572">
        <f t="shared" si="48"/>
        <v>0.99572823433685953</v>
      </c>
      <c r="F137" s="571">
        <f>F135/F127</f>
        <v>0.2110329124404885</v>
      </c>
      <c r="G137" s="573">
        <v>0.21177814707104278</v>
      </c>
      <c r="H137" s="574">
        <f t="shared" si="49"/>
        <v>-7.4523463055428674E-4</v>
      </c>
      <c r="I137" s="573">
        <f t="shared" si="50"/>
        <v>-1.1061427089994469E-3</v>
      </c>
      <c r="J137" s="585">
        <f t="shared" si="51"/>
        <v>0.99475843508859607</v>
      </c>
      <c r="K137" s="571">
        <f>K135/K127</f>
        <v>0.21701745379876797</v>
      </c>
      <c r="L137" s="576">
        <f t="shared" si="52"/>
        <v>-7.0906840672789184E-3</v>
      </c>
      <c r="M137" s="577">
        <f t="shared" si="53"/>
        <v>0.96732666454628191</v>
      </c>
    </row>
    <row r="138" spans="1:13">
      <c r="A138" s="477" t="s">
        <v>55</v>
      </c>
      <c r="B138" s="95">
        <v>1.19</v>
      </c>
      <c r="C138" s="704">
        <v>1.03</v>
      </c>
      <c r="D138" s="380">
        <f t="shared" si="47"/>
        <v>0.15999999999999992</v>
      </c>
      <c r="E138" s="381">
        <f t="shared" si="48"/>
        <v>1.1553398058252426</v>
      </c>
      <c r="F138" s="276">
        <v>1.06</v>
      </c>
      <c r="G138" s="564">
        <v>0.9</v>
      </c>
      <c r="H138" s="96">
        <f t="shared" si="49"/>
        <v>0.16000000000000003</v>
      </c>
      <c r="I138" s="469">
        <f t="shared" si="50"/>
        <v>0.12999999999999989</v>
      </c>
      <c r="J138" s="294">
        <f t="shared" si="51"/>
        <v>1.1226415094339621</v>
      </c>
      <c r="K138" s="101">
        <v>1.56</v>
      </c>
      <c r="L138" s="449">
        <f t="shared" si="52"/>
        <v>-0.37000000000000011</v>
      </c>
      <c r="M138" s="450">
        <f t="shared" si="53"/>
        <v>0.76282051282051277</v>
      </c>
    </row>
    <row r="139" spans="1:13">
      <c r="A139" s="477" t="s">
        <v>36</v>
      </c>
      <c r="B139" s="95">
        <v>0.26</v>
      </c>
      <c r="C139" s="704">
        <v>0.26</v>
      </c>
      <c r="D139" s="380">
        <f t="shared" si="47"/>
        <v>0</v>
      </c>
      <c r="E139" s="381">
        <f t="shared" si="48"/>
        <v>1</v>
      </c>
      <c r="F139" s="276">
        <v>0.21</v>
      </c>
      <c r="G139" s="564">
        <v>0.21</v>
      </c>
      <c r="H139" s="96">
        <f t="shared" si="49"/>
        <v>0</v>
      </c>
      <c r="I139" s="469">
        <f t="shared" si="50"/>
        <v>5.0000000000000017E-2</v>
      </c>
      <c r="J139" s="294">
        <f t="shared" si="51"/>
        <v>1.2380952380952381</v>
      </c>
      <c r="K139" s="101">
        <v>0.26</v>
      </c>
      <c r="L139" s="449">
        <f t="shared" si="52"/>
        <v>0</v>
      </c>
      <c r="M139" s="450">
        <f t="shared" si="53"/>
        <v>1</v>
      </c>
    </row>
    <row r="140" spans="1:13">
      <c r="A140" s="346" t="s">
        <v>37</v>
      </c>
      <c r="B140" s="78">
        <v>0.17</v>
      </c>
      <c r="C140" s="706">
        <v>0.13</v>
      </c>
      <c r="D140" s="383">
        <f t="shared" si="47"/>
        <v>4.0000000000000008E-2</v>
      </c>
      <c r="E140" s="384">
        <f t="shared" si="48"/>
        <v>1.3076923076923077</v>
      </c>
      <c r="F140" s="277">
        <v>0.15</v>
      </c>
      <c r="G140" s="718">
        <v>0.1</v>
      </c>
      <c r="H140" s="66">
        <f t="shared" si="49"/>
        <v>4.9999999999999989E-2</v>
      </c>
      <c r="I140" s="470">
        <f t="shared" si="50"/>
        <v>2.0000000000000018E-2</v>
      </c>
      <c r="J140" s="295">
        <f t="shared" si="51"/>
        <v>1.1333333333333335</v>
      </c>
      <c r="K140" s="102">
        <v>0.15</v>
      </c>
      <c r="L140" s="245">
        <f t="shared" si="52"/>
        <v>2.0000000000000018E-2</v>
      </c>
      <c r="M140" s="451">
        <f t="shared" si="53"/>
        <v>1.1333333333333335</v>
      </c>
    </row>
    <row r="142" spans="1:13" hidden="1"/>
    <row r="143" spans="1:13" ht="15.6">
      <c r="A143" s="2" t="s">
        <v>313</v>
      </c>
    </row>
    <row r="144" spans="1:13">
      <c r="A144" s="21"/>
      <c r="B144" s="21"/>
      <c r="C144" s="21"/>
      <c r="D144" s="21"/>
      <c r="E144" s="21"/>
      <c r="F144" s="21"/>
      <c r="G144" s="21"/>
      <c r="H144" s="21"/>
      <c r="I144" s="299"/>
      <c r="J144" s="301"/>
      <c r="K144" s="21"/>
      <c r="L144" s="21"/>
    </row>
    <row r="145" spans="1:13" ht="46.2">
      <c r="A145" s="473" t="s">
        <v>76</v>
      </c>
      <c r="B145" s="328" t="s">
        <v>505</v>
      </c>
      <c r="C145" s="368" t="s">
        <v>534</v>
      </c>
      <c r="D145" s="369" t="s">
        <v>487</v>
      </c>
      <c r="E145" s="369" t="s">
        <v>488</v>
      </c>
      <c r="F145" s="330" t="s">
        <v>506</v>
      </c>
      <c r="G145" s="116" t="s">
        <v>535</v>
      </c>
      <c r="H145" s="250" t="s">
        <v>536</v>
      </c>
      <c r="I145" s="464" t="s">
        <v>288</v>
      </c>
      <c r="J145" s="302" t="s">
        <v>289</v>
      </c>
      <c r="K145" s="328" t="s">
        <v>148</v>
      </c>
      <c r="L145" s="455" t="s">
        <v>314</v>
      </c>
      <c r="M145" s="397" t="s">
        <v>315</v>
      </c>
    </row>
    <row r="146" spans="1:13">
      <c r="A146" s="474"/>
      <c r="B146" s="329" t="s">
        <v>1</v>
      </c>
      <c r="C146" s="20" t="s">
        <v>1</v>
      </c>
      <c r="D146" s="371" t="s">
        <v>1</v>
      </c>
      <c r="E146" s="372" t="s">
        <v>1</v>
      </c>
      <c r="F146" s="331" t="s">
        <v>1</v>
      </c>
      <c r="G146" s="27" t="s">
        <v>1</v>
      </c>
      <c r="H146" s="6" t="s">
        <v>1</v>
      </c>
      <c r="I146" s="465" t="s">
        <v>1</v>
      </c>
      <c r="J146" s="303" t="s">
        <v>1</v>
      </c>
      <c r="K146" s="329" t="s">
        <v>1</v>
      </c>
      <c r="L146" s="16" t="s">
        <v>1</v>
      </c>
      <c r="M146" s="456" t="s">
        <v>1</v>
      </c>
    </row>
    <row r="147" spans="1:13">
      <c r="A147" s="475" t="s">
        <v>17</v>
      </c>
      <c r="B147" s="846">
        <f>B127/(B87)</f>
        <v>0.28521698770016241</v>
      </c>
      <c r="C147" s="865">
        <f>C127/(C87)</f>
        <v>0.2838010204081633</v>
      </c>
      <c r="D147" s="865">
        <f>B147-C147</f>
        <v>1.4159672919991095E-3</v>
      </c>
      <c r="E147" s="865">
        <f>B147/C147</f>
        <v>1.0049892959861901</v>
      </c>
      <c r="F147" s="846">
        <f>F127/(F87)</f>
        <v>0.29306318056355973</v>
      </c>
      <c r="G147" s="853">
        <f>G127/(G87)</f>
        <v>0.29170453856874506</v>
      </c>
      <c r="H147" s="866">
        <f>F147-G147</f>
        <v>1.3586419948146689E-3</v>
      </c>
      <c r="I147" s="867">
        <f>B147-F147</f>
        <v>-7.8461928633973277E-3</v>
      </c>
      <c r="J147" s="866">
        <f>B147/F147</f>
        <v>0.97322695792658387</v>
      </c>
      <c r="K147" s="854">
        <f>K127/(K87)</f>
        <v>0.24787657070144742</v>
      </c>
      <c r="L147" s="855">
        <f>B147-K147</f>
        <v>3.7340416998714987E-2</v>
      </c>
      <c r="M147" s="856">
        <f>B147/K147</f>
        <v>1.1506411715034144</v>
      </c>
    </row>
    <row r="148" spans="1:13">
      <c r="A148" s="475" t="s">
        <v>18</v>
      </c>
      <c r="B148" s="847">
        <f t="shared" ref="B148:C155" si="54">B128/(B88+B28)</f>
        <v>0.10341296928327644</v>
      </c>
      <c r="C148" s="849">
        <f t="shared" si="54"/>
        <v>9.8259023354564753E-2</v>
      </c>
      <c r="D148" s="849">
        <f t="shared" ref="D148:D159" si="55">B148-C148</f>
        <v>5.153945928711684E-3</v>
      </c>
      <c r="E148" s="849">
        <f t="shared" ref="E148:E159" si="56">B148/C148</f>
        <v>1.0524526476323077</v>
      </c>
      <c r="F148" s="847">
        <f t="shared" ref="F148:G155" si="57">F128/(F88+F28)</f>
        <v>7.150331356818973E-2</v>
      </c>
      <c r="G148" s="857">
        <f t="shared" si="57"/>
        <v>7.150331356818973E-2</v>
      </c>
      <c r="H148" s="868">
        <f t="shared" ref="H148:H159" si="58">F148-G148</f>
        <v>0</v>
      </c>
      <c r="I148" s="869">
        <f t="shared" ref="I148:I159" si="59">B148-F148</f>
        <v>3.1909655715086707E-2</v>
      </c>
      <c r="J148" s="858">
        <f t="shared" ref="J148:J159" si="60">B148/F148</f>
        <v>1.4462682094397736</v>
      </c>
      <c r="K148" s="851">
        <f t="shared" ref="K148:K155" si="61">K128/(K88+K28)</f>
        <v>4.9846268517655827E-2</v>
      </c>
      <c r="L148" s="859">
        <f t="shared" ref="L148:L159" si="62">B148-K148</f>
        <v>5.356670076562061E-2</v>
      </c>
      <c r="M148" s="860">
        <f t="shared" ref="M148:M159" si="63">B148/K148</f>
        <v>2.074638129565245</v>
      </c>
    </row>
    <row r="149" spans="1:13">
      <c r="A149" s="476" t="s">
        <v>19</v>
      </c>
      <c r="B149" s="848">
        <f t="shared" si="54"/>
        <v>0.22685404494973418</v>
      </c>
      <c r="C149" s="850">
        <f t="shared" si="54"/>
        <v>0.2273936520479389</v>
      </c>
      <c r="D149" s="850">
        <f t="shared" si="55"/>
        <v>-5.3960709820471964E-4</v>
      </c>
      <c r="E149" s="850">
        <f t="shared" si="56"/>
        <v>0.99762699137225275</v>
      </c>
      <c r="F149" s="848">
        <f t="shared" si="57"/>
        <v>0.24407210091920389</v>
      </c>
      <c r="G149" s="861">
        <f t="shared" si="57"/>
        <v>0.24262457648128255</v>
      </c>
      <c r="H149" s="870">
        <f t="shared" si="58"/>
        <v>1.4475244379213437E-3</v>
      </c>
      <c r="I149" s="871">
        <f t="shared" si="59"/>
        <v>-1.7218055969469709E-2</v>
      </c>
      <c r="J149" s="862">
        <f t="shared" si="60"/>
        <v>0.92945504256887812</v>
      </c>
      <c r="K149" s="852">
        <f t="shared" si="61"/>
        <v>0.21371145860941779</v>
      </c>
      <c r="L149" s="863">
        <f t="shared" si="62"/>
        <v>1.3142586340316398E-2</v>
      </c>
      <c r="M149" s="864">
        <f t="shared" si="63"/>
        <v>1.0614968725862097</v>
      </c>
    </row>
    <row r="150" spans="1:13">
      <c r="A150" s="475" t="s">
        <v>20</v>
      </c>
      <c r="B150" s="441">
        <f t="shared" si="54"/>
        <v>0.32795373175433762</v>
      </c>
      <c r="C150" s="375">
        <f t="shared" si="54"/>
        <v>0.33342565920673606</v>
      </c>
      <c r="D150" s="375">
        <f t="shared" si="55"/>
        <v>-5.4719274523984396E-3</v>
      </c>
      <c r="E150" s="375">
        <f t="shared" si="56"/>
        <v>0.9835887631881215</v>
      </c>
      <c r="F150" s="441">
        <f t="shared" si="57"/>
        <v>0.35468794528355657</v>
      </c>
      <c r="G150" s="270">
        <f t="shared" si="57"/>
        <v>0.35273719515661417</v>
      </c>
      <c r="H150" s="279">
        <f t="shared" si="58"/>
        <v>1.9507501269424021E-3</v>
      </c>
      <c r="I150" s="312">
        <f t="shared" si="59"/>
        <v>-2.6734213529218953E-2</v>
      </c>
      <c r="J150" s="271">
        <f t="shared" si="60"/>
        <v>0.92462610053508809</v>
      </c>
      <c r="K150" s="443">
        <f t="shared" si="61"/>
        <v>0.29968795007201154</v>
      </c>
      <c r="L150" s="459">
        <f t="shared" si="62"/>
        <v>2.8265781682326074E-2</v>
      </c>
      <c r="M150" s="429">
        <f t="shared" si="63"/>
        <v>1.0943173780445097</v>
      </c>
    </row>
    <row r="151" spans="1:13" s="3" customFormat="1">
      <c r="A151" s="477" t="s">
        <v>21</v>
      </c>
      <c r="B151" s="479">
        <f t="shared" si="54"/>
        <v>0.6414150129421915</v>
      </c>
      <c r="C151" s="381">
        <f t="shared" si="54"/>
        <v>0.6536118363794603</v>
      </c>
      <c r="D151" s="381">
        <f t="shared" si="55"/>
        <v>-1.21968234372688E-2</v>
      </c>
      <c r="E151" s="381">
        <f t="shared" si="56"/>
        <v>0.98133934736428519</v>
      </c>
      <c r="F151" s="479">
        <f t="shared" si="57"/>
        <v>0.66520547945205477</v>
      </c>
      <c r="G151" s="272">
        <f t="shared" si="57"/>
        <v>0.6672760511882998</v>
      </c>
      <c r="H151" s="284">
        <f t="shared" si="58"/>
        <v>-2.0705717362450304E-3</v>
      </c>
      <c r="I151" s="313">
        <f t="shared" si="59"/>
        <v>-2.3790466509863273E-2</v>
      </c>
      <c r="J151" s="273">
        <f t="shared" si="60"/>
        <v>0.96423591319563384</v>
      </c>
      <c r="K151" s="445">
        <f t="shared" si="61"/>
        <v>0.55149617258176753</v>
      </c>
      <c r="L151" s="461">
        <f t="shared" si="62"/>
        <v>8.9918840360423968E-2</v>
      </c>
      <c r="M151" s="431">
        <f t="shared" si="63"/>
        <v>1.1630452663696269</v>
      </c>
    </row>
    <row r="152" spans="1:13" s="3" customFormat="1">
      <c r="A152" s="477" t="s">
        <v>25</v>
      </c>
      <c r="B152" s="479">
        <f t="shared" si="54"/>
        <v>0.19658273381294963</v>
      </c>
      <c r="C152" s="381">
        <f t="shared" si="54"/>
        <v>0.20108401084010841</v>
      </c>
      <c r="D152" s="381">
        <f t="shared" si="55"/>
        <v>-4.5012770271587732E-3</v>
      </c>
      <c r="E152" s="381">
        <f t="shared" si="56"/>
        <v>0.97761494308596242</v>
      </c>
      <c r="F152" s="479">
        <f t="shared" si="57"/>
        <v>0.23084780388151174</v>
      </c>
      <c r="G152" s="272">
        <f t="shared" si="57"/>
        <v>0.22970590963911311</v>
      </c>
      <c r="H152" s="284">
        <f t="shared" si="58"/>
        <v>1.1418942423986334E-3</v>
      </c>
      <c r="I152" s="313">
        <f t="shared" si="59"/>
        <v>-3.4265070068562109E-2</v>
      </c>
      <c r="J152" s="273">
        <f t="shared" si="60"/>
        <v>0.85156856815432613</v>
      </c>
      <c r="K152" s="445">
        <f t="shared" si="61"/>
        <v>0.18641810918774968</v>
      </c>
      <c r="L152" s="461">
        <f t="shared" si="62"/>
        <v>1.0164624625199958E-2</v>
      </c>
      <c r="M152" s="431">
        <f t="shared" si="63"/>
        <v>1.0545259506680369</v>
      </c>
    </row>
    <row r="153" spans="1:13" s="3" customFormat="1">
      <c r="A153" s="346" t="s">
        <v>47</v>
      </c>
      <c r="B153" s="480">
        <f t="shared" si="54"/>
        <v>4.6012269938650312E-2</v>
      </c>
      <c r="C153" s="384">
        <f t="shared" si="54"/>
        <v>3.2786885245901641E-2</v>
      </c>
      <c r="D153" s="384">
        <f t="shared" si="55"/>
        <v>1.3225384692748671E-2</v>
      </c>
      <c r="E153" s="384">
        <f t="shared" si="56"/>
        <v>1.4033742331288344</v>
      </c>
      <c r="F153" s="480">
        <f t="shared" si="57"/>
        <v>8.2912032355915058E-2</v>
      </c>
      <c r="G153" s="274">
        <f t="shared" si="57"/>
        <v>6.4077669902912623E-2</v>
      </c>
      <c r="H153" s="288">
        <f t="shared" si="58"/>
        <v>1.8834362453002435E-2</v>
      </c>
      <c r="I153" s="314">
        <f t="shared" si="59"/>
        <v>-3.6899762417264746E-2</v>
      </c>
      <c r="J153" s="267">
        <f t="shared" si="60"/>
        <v>0.55495286547957512</v>
      </c>
      <c r="K153" s="446">
        <f t="shared" si="61"/>
        <v>3.2397408207343412E-3</v>
      </c>
      <c r="L153" s="462">
        <f t="shared" si="62"/>
        <v>4.2772529117915972E-2</v>
      </c>
      <c r="M153" s="432">
        <f t="shared" si="63"/>
        <v>14.202453987730063</v>
      </c>
    </row>
    <row r="154" spans="1:13">
      <c r="A154" s="475" t="s">
        <v>24</v>
      </c>
      <c r="B154" s="441">
        <f t="shared" si="54"/>
        <v>0.16045805739514349</v>
      </c>
      <c r="C154" s="375">
        <f t="shared" si="54"/>
        <v>0.15907836644591611</v>
      </c>
      <c r="D154" s="375">
        <f t="shared" si="55"/>
        <v>1.3796909492273801E-3</v>
      </c>
      <c r="E154" s="375">
        <f t="shared" si="56"/>
        <v>1.0086730268863835</v>
      </c>
      <c r="F154" s="441">
        <f t="shared" si="57"/>
        <v>0.16722923393014386</v>
      </c>
      <c r="G154" s="270">
        <f t="shared" si="57"/>
        <v>0.16579816513761467</v>
      </c>
      <c r="H154" s="279">
        <f t="shared" si="58"/>
        <v>1.4310687925291887E-3</v>
      </c>
      <c r="I154" s="312">
        <f t="shared" si="59"/>
        <v>-6.7711765350003672E-3</v>
      </c>
      <c r="J154" s="271">
        <f t="shared" si="60"/>
        <v>0.95950961219000219</v>
      </c>
      <c r="K154" s="443">
        <f t="shared" si="61"/>
        <v>0.1540323210242798</v>
      </c>
      <c r="L154" s="459">
        <f t="shared" si="62"/>
        <v>6.4257363708636883E-3</v>
      </c>
      <c r="M154" s="429">
        <f t="shared" si="63"/>
        <v>1.0417168054609189</v>
      </c>
    </row>
    <row r="155" spans="1:13" s="98" customFormat="1">
      <c r="A155" s="475" t="s">
        <v>26</v>
      </c>
      <c r="B155" s="441">
        <f t="shared" si="54"/>
        <v>0.18602974312753492</v>
      </c>
      <c r="C155" s="375">
        <f t="shared" si="54"/>
        <v>0.18602974312753492</v>
      </c>
      <c r="D155" s="375">
        <f t="shared" si="55"/>
        <v>0</v>
      </c>
      <c r="E155" s="375">
        <f t="shared" si="56"/>
        <v>1</v>
      </c>
      <c r="F155" s="441">
        <f t="shared" si="57"/>
        <v>0.19813429209989311</v>
      </c>
      <c r="G155" s="270">
        <f t="shared" si="57"/>
        <v>0.19813429209989311</v>
      </c>
      <c r="H155" s="279">
        <f t="shared" si="58"/>
        <v>0</v>
      </c>
      <c r="I155" s="312">
        <f t="shared" si="59"/>
        <v>-1.2104548972358187E-2</v>
      </c>
      <c r="J155" s="271">
        <f t="shared" si="60"/>
        <v>0.938907349938922</v>
      </c>
      <c r="K155" s="443">
        <f t="shared" si="61"/>
        <v>0.17779413310903164</v>
      </c>
      <c r="L155" s="459">
        <f t="shared" si="62"/>
        <v>8.2356100185032866E-3</v>
      </c>
      <c r="M155" s="429">
        <f t="shared" si="63"/>
        <v>1.0463210448763955</v>
      </c>
    </row>
    <row r="156" spans="1:13" s="570" customFormat="1">
      <c r="A156" s="570" t="s">
        <v>99</v>
      </c>
      <c r="B156" s="571">
        <f>(B127-B135)/(B87-B95)</f>
        <v>0.33207934336525302</v>
      </c>
      <c r="C156" s="572">
        <f>(C127-C135)/(C87-C95)</f>
        <v>0.32994533652203628</v>
      </c>
      <c r="D156" s="572">
        <f t="shared" si="55"/>
        <v>2.1340068432167403E-3</v>
      </c>
      <c r="E156" s="572">
        <f t="shared" si="56"/>
        <v>1.0064677587678958</v>
      </c>
      <c r="F156" s="571">
        <f>(F127-F135)/(F87-F95)</f>
        <v>0.33597778659262201</v>
      </c>
      <c r="G156" s="573">
        <f>(G127-G135)/(G87-G95)</f>
        <v>0.33393470034321926</v>
      </c>
      <c r="H156" s="574">
        <f>F156-G156</f>
        <v>2.043086249402748E-3</v>
      </c>
      <c r="I156" s="573">
        <f>B156-F156</f>
        <v>-3.8984432273689862E-3</v>
      </c>
      <c r="J156" s="574">
        <f>B156/F156</f>
        <v>0.98839672328666206</v>
      </c>
      <c r="K156" s="571">
        <f>(K127-K135)/(K87-K95)</f>
        <v>0.27813995896968313</v>
      </c>
      <c r="L156" s="576">
        <f>B156-K156</f>
        <v>5.3939384395569889E-2</v>
      </c>
      <c r="M156" s="577">
        <f>B156/K156</f>
        <v>1.1939289291455213</v>
      </c>
    </row>
    <row r="157" spans="1:13" s="3" customFormat="1">
      <c r="A157" s="477" t="s">
        <v>55</v>
      </c>
      <c r="B157" s="479">
        <f t="shared" ref="B157:C159" si="64">B138/(B98+B38)</f>
        <v>7.2782874617737012E-2</v>
      </c>
      <c r="C157" s="381">
        <f t="shared" si="64"/>
        <v>6.2996941896024478E-2</v>
      </c>
      <c r="D157" s="381">
        <f t="shared" si="55"/>
        <v>9.7859327217125341E-3</v>
      </c>
      <c r="E157" s="381">
        <f t="shared" si="56"/>
        <v>1.1553398058252426</v>
      </c>
      <c r="F157" s="479">
        <f t="shared" ref="F157:G159" si="65">F138/(F98+F38)</f>
        <v>6.519065190651907E-2</v>
      </c>
      <c r="G157" s="272">
        <f t="shared" si="65"/>
        <v>5.5418719211822669E-2</v>
      </c>
      <c r="H157" s="284">
        <f t="shared" si="58"/>
        <v>9.7719326946964016E-3</v>
      </c>
      <c r="I157" s="313">
        <f t="shared" si="59"/>
        <v>7.5922227112179413E-3</v>
      </c>
      <c r="J157" s="273">
        <f t="shared" si="60"/>
        <v>1.1164618314003809</v>
      </c>
      <c r="K157" s="445">
        <f>K138/(K98+K38)</f>
        <v>9.330143540669858E-2</v>
      </c>
      <c r="L157" s="461">
        <f t="shared" si="62"/>
        <v>-2.0518560788961568E-2</v>
      </c>
      <c r="M157" s="431">
        <f t="shared" si="63"/>
        <v>0.78008311769779659</v>
      </c>
    </row>
    <row r="158" spans="1:13" s="3" customFormat="1">
      <c r="A158" s="477" t="s">
        <v>36</v>
      </c>
      <c r="B158" s="479">
        <f t="shared" si="64"/>
        <v>7.4074074074074084E-2</v>
      </c>
      <c r="C158" s="381">
        <f t="shared" si="64"/>
        <v>7.4074074074074084E-2</v>
      </c>
      <c r="D158" s="381">
        <f t="shared" si="55"/>
        <v>0</v>
      </c>
      <c r="E158" s="381">
        <f t="shared" si="56"/>
        <v>1</v>
      </c>
      <c r="F158" s="479">
        <f t="shared" si="65"/>
        <v>6.08695652173913E-2</v>
      </c>
      <c r="G158" s="272">
        <f t="shared" si="65"/>
        <v>6.08695652173913E-2</v>
      </c>
      <c r="H158" s="284">
        <f t="shared" si="58"/>
        <v>0</v>
      </c>
      <c r="I158" s="313">
        <f t="shared" si="59"/>
        <v>1.3204508856682784E-2</v>
      </c>
      <c r="J158" s="273">
        <f t="shared" si="60"/>
        <v>1.2169312169312172</v>
      </c>
      <c r="K158" s="445">
        <f>K139/(K99+K39)</f>
        <v>7.6923076923076927E-2</v>
      </c>
      <c r="L158" s="461">
        <f t="shared" si="62"/>
        <v>-2.8490028490028435E-3</v>
      </c>
      <c r="M158" s="431">
        <f t="shared" si="63"/>
        <v>0.96296296296296302</v>
      </c>
    </row>
    <row r="159" spans="1:13" s="3" customFormat="1">
      <c r="A159" s="346" t="s">
        <v>37</v>
      </c>
      <c r="B159" s="480">
        <f t="shared" si="64"/>
        <v>3.5714285714285719E-2</v>
      </c>
      <c r="C159" s="384">
        <f t="shared" si="64"/>
        <v>2.7310924369747903E-2</v>
      </c>
      <c r="D159" s="384">
        <f t="shared" si="55"/>
        <v>8.4033613445378165E-3</v>
      </c>
      <c r="E159" s="384">
        <f t="shared" si="56"/>
        <v>1.3076923076923077</v>
      </c>
      <c r="F159" s="480">
        <f t="shared" si="65"/>
        <v>3.2327586206896554E-2</v>
      </c>
      <c r="G159" s="274">
        <f t="shared" si="65"/>
        <v>2.1551724137931036E-2</v>
      </c>
      <c r="H159" s="288">
        <f t="shared" si="58"/>
        <v>1.0775862068965518E-2</v>
      </c>
      <c r="I159" s="314">
        <f t="shared" si="59"/>
        <v>3.3866995073891654E-3</v>
      </c>
      <c r="J159" s="267">
        <f t="shared" si="60"/>
        <v>1.1047619047619048</v>
      </c>
      <c r="K159" s="446">
        <f>K140/(K100+K40)</f>
        <v>3.3860045146726865E-2</v>
      </c>
      <c r="L159" s="462">
        <f t="shared" si="62"/>
        <v>1.8542405675588541E-3</v>
      </c>
      <c r="M159" s="432">
        <f t="shared" si="63"/>
        <v>1.0547619047619048</v>
      </c>
    </row>
  </sheetData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USDA Reports vs Trade Estimates</vt:lpstr>
      <vt:lpstr>World Wheat S-D</vt:lpstr>
      <vt:lpstr>World Corn S-D</vt:lpstr>
      <vt:lpstr>World Coarse Grain S-D</vt:lpstr>
      <vt:lpstr>World Soybean S-D</vt:lpstr>
    </vt:vector>
  </TitlesOfParts>
  <Company>Midstate Mills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dbaldwin</dc:creator>
  <cp:lastModifiedBy>Dan O'Brien</cp:lastModifiedBy>
  <cp:lastPrinted>2016-01-12T21:51:17Z</cp:lastPrinted>
  <dcterms:created xsi:type="dcterms:W3CDTF">2007-09-11T14:34:55Z</dcterms:created>
  <dcterms:modified xsi:type="dcterms:W3CDTF">2017-12-12T19:50:28Z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